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dot" reservationPassword="0"/>
  <workbookPr/>
  <bookViews>
    <workbookView xWindow="240" yWindow="120" windowWidth="14940" windowHeight="9225" activeTab="0"/>
  </bookViews>
  <sheets>
    <sheet name="201" sheetId="1" r:id="rId1"/>
  </sheets>
  <definedNames/>
  <calcPr/>
  <webPublishing/>
</workbook>
</file>

<file path=xl/sharedStrings.xml><?xml version="1.0" encoding="utf-8"?>
<sst xmlns="http://schemas.openxmlformats.org/spreadsheetml/2006/main" count="866" uniqueCount="309">
  <si>
    <t>ASPE10</t>
  </si>
  <si>
    <t>S</t>
  </si>
  <si>
    <t>Soupis prací objektu</t>
  </si>
  <si>
    <t xml:space="preserve">Stavba: </t>
  </si>
  <si>
    <t>49951</t>
  </si>
  <si>
    <t>III/4995 Kněždub, most 4995-1</t>
  </si>
  <si>
    <t>O</t>
  </si>
  <si>
    <t>Rozpočet:</t>
  </si>
  <si>
    <t>Zatřídění JKSO:</t>
  </si>
  <si>
    <t>0,00</t>
  </si>
  <si>
    <t>15,00</t>
  </si>
  <si>
    <t>21,00</t>
  </si>
  <si>
    <t>3</t>
  </si>
  <si>
    <t>2</t>
  </si>
  <si>
    <t>201</t>
  </si>
  <si>
    <t>Most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</si>
  <si>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</si>
  <si>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</si>
  <si>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</si>
  <si>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</si>
  <si>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</si>
  <si>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</si>
  <si>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</si>
  <si>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</si>
  <si>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</si>
  <si>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</si>
  <si>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</si>
  <si>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</si>
  <si>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</si>
  <si>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</si>
  <si>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</si>
  <si>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</si>
  <si>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</si>
  <si>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</si>
  <si>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</si>
  <si>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</si>
  <si>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</si>
  <si>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</si>
  <si>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014122</t>
  </si>
  <si>
    <t>ASF</t>
  </si>
  <si>
    <t>POPLATKY ZA SKLÁDKU TYP S-OO (OSTATNÍ ODPAD)</t>
  </si>
  <si>
    <t>T</t>
  </si>
  <si>
    <t>2020_OTSKP</t>
  </si>
  <si>
    <t>PP</t>
  </si>
  <si>
    <t/>
  </si>
  <si>
    <t>VV</t>
  </si>
  <si>
    <t>asfaltové vrstvy vozovky: 10,169*2,4t/m3=24,406 [A] 
asfaltová izolace mostovky: 4,718m2*0,01m*2,4t/m3=0,113 [B] 
Celkem: A+B=24,519 [C]</t>
  </si>
  <si>
    <t>TS</t>
  </si>
  <si>
    <t>zahrnuje veškeré poplatky provozovateli skládky související s uložením odpadu na skládce.</t>
  </si>
  <si>
    <t>BET</t>
  </si>
  <si>
    <t>vyrovnávací vrstva na mostovce z prostého betonu: 0,849*2,3t/m3=1,953 [A]</t>
  </si>
  <si>
    <t>ZEM</t>
  </si>
  <si>
    <t>nestmelené štěrkové vrstvy vozovky:  3,962*2,0t/m3=7,924 [A] 
výkopek z jam pro nová mostní křídla: 41,734*2,0t/m3=83,468 [B] 
Celkem: A+B=91,392 [C]</t>
  </si>
  <si>
    <t>ŽLB</t>
  </si>
  <si>
    <t>železobetonové mostní římsy: 3,982*2,5t/m3=9,955 [A]</t>
  </si>
  <si>
    <t>029412</t>
  </si>
  <si>
    <t>OSTATNÍ POŽADAVKY - VYPRACOVÁNÍ MOSTNÍHO LISTU</t>
  </si>
  <si>
    <t>KUS</t>
  </si>
  <si>
    <t>podle ČSN 73 6220 Evidence mostních objektů pozemních komunikací</t>
  </si>
  <si>
    <t>zahrnuje veškeré náklady spojené s objednatelem požadovanými pracemi</t>
  </si>
  <si>
    <t>02944</t>
  </si>
  <si>
    <t>OSTAT POŽADAVKY - DOKUMENTACE SKUTEČ PROVEDENÍ V DIGIT FORMĚ</t>
  </si>
  <si>
    <t>KPL</t>
  </si>
  <si>
    <t>7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</si>
  <si>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</si>
  <si>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</si>
  <si>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</si>
  <si>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Zemní práce</t>
  </si>
  <si>
    <t>8</t>
  </si>
  <si>
    <t>11313</t>
  </si>
  <si>
    <t>ODSTRANĚNÍ KRYTU ZPEVNĚNÝCH PLOCH S ASFALTOVÝM POJIVEM</t>
  </si>
  <si>
    <t>M3</t>
  </si>
  <si>
    <t>příl.05, 05 
na mostě v tl.350mm:     0,7*0,35*9,43+0,7*0,35*9,44=4,623 [A] 
mimo most v tl.350mm:  0,55*0,35*6,0+0,75*0,35*4,2+0,6*0,35*6,3+0,78*0,35*7,2=5,546 [B] 
Celkem: A+B=10,169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</si>
  <si>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</si>
  <si>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</t>
  </si>
  <si>
    <t>ODSTRANĚNÍ PODKLADŮ ZPEVNĚNÝCH PLOCH Z KAMENIVA NESTMELENÉHO</t>
  </si>
  <si>
    <t>příl.05, 06 
mimo most v tl.250mm:  0,55*0,25*6,0+0,75*0,25*4,2+0,6*0,25*6,3+0,78*0,25*7,2=3,962 [A]</t>
  </si>
  <si>
    <t>12110</t>
  </si>
  <si>
    <t>SEJMUTÍ ORNICE NEBO LESNÍ PŮDY</t>
  </si>
  <si>
    <t>s uložením na stavbě pro zpětné použití</t>
  </si>
  <si>
    <t>v tl.150mm a šíř.3,0m kolem opěr: 3,0*9,0*4*0,15=16,200 [A]</t>
  </si>
  <si>
    <t>položka zahrnuje sejmutí ornice bez ohledu na tloušťku vrstvy a její vodorovnou dopravu nezahrnuje uložení na trvalou skládku</t>
  </si>
  <si>
    <t>13173</t>
  </si>
  <si>
    <t>HLOUBENÍ JAM ZAPAŽ I NEPAŽ TŘ. I</t>
  </si>
  <si>
    <t>pro zřízení křídel - příl.06, 07 
4*(1,1*2,1*1,1+1,1*0,5*3,1+(2,9*1,5*1,1)/2+(1,1*1*1,1)/2+(1,4*1*1,1)+4*(0,25*1,5*1,1))=41,734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</si>
  <si>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</si>
  <si>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12</t>
  </si>
  <si>
    <t>17180</t>
  </si>
  <si>
    <t>ULOŽENÍ SYPANINY DO NÁSYPŮ Z NAKUPOVANÝCH MATERIÁLŮ</t>
  </si>
  <si>
    <t>příl.06 - výměry určeny odměřením a výpočtem z digitálního podkladu 
dosypání svahů u křídel: 1,5*8,0*0,5+1,5*9,0*0,5+1,8*8*1+1,5*7,0*0,5=32,400 [A]</t>
  </si>
  <si>
    <t>položka zahrnuje:  
- kompletní provedení zemní konstrukce (násypového tělesa včetně aktivní zóny) včetně  
nákupu a dopravy materiálu dle zadávací 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</si>
  <si>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13</t>
  </si>
  <si>
    <t>17481</t>
  </si>
  <si>
    <t>ZÁSYP JAM A RÝH Z NAKUPOVANÝCH MATERIÁLŮ</t>
  </si>
  <si>
    <t>kolem křídel - příl.07; výměry určeny odměřením a výpočtem z digitálního podkladu 
4*0,7*0,5*3,1+4*0,3*0,5*0,9+4*(1,0*0,9*0,5)/2+4*2,0*0,3*0,9+4*(4,0*1,5*0,9)/2+4*0,25*0,7*0,5=19,090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</si>
  <si>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</si>
  <si>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14</t>
  </si>
  <si>
    <t>18222</t>
  </si>
  <si>
    <t>ROZPROSTŘENÍ ORNICE VE SVAHU V TL DO 0,15M</t>
  </si>
  <si>
    <t>M2</t>
  </si>
  <si>
    <t>příl.06 - výměry určeny odměřením a výpočtem z digitálního podkladu 
na zemních kuželích okolo křídel: 8*1,5*2+9*1,5+7*1,5=48,000 [A]</t>
  </si>
  <si>
    <t>položka zahrnuje:  
nutné přemístění ornice z dočasných skládek vzdálených do 50m rozprostření ornice v předepsané tloušťce ve svahu přes 1:5</t>
  </si>
  <si>
    <t>15</t>
  </si>
  <si>
    <t>18241</t>
  </si>
  <si>
    <t>ZALOŽENÍ TRÁVNÍKU RUČNÍM VÝSEVEM</t>
  </si>
  <si>
    <t>Zahrnuje dodání předepsané travní směsi, její výsev na ornici, zalévání, první pokosení, to vše  
bez ohledu na sklon terénu</t>
  </si>
  <si>
    <t>Základy</t>
  </si>
  <si>
    <t>16</t>
  </si>
  <si>
    <t>285393</t>
  </si>
  <si>
    <t>DODATEČNÉ KOTVENÍ VLEPENÍM BETONÁŘSKÉ VÝZTUŽE D DO 20MM DO VRTŮ</t>
  </si>
  <si>
    <t>kotvení křídel do stávajících konstrukcí - příl.07: 4křídla*3trny=12,000 [A]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</si>
  <si>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</si>
  <si>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</si>
  <si>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17</t>
  </si>
  <si>
    <t>31717</t>
  </si>
  <si>
    <t>KOVOVÉ KONSTRUKCE PRO KOTVENÍ ŘÍMSY</t>
  </si>
  <si>
    <t>KG</t>
  </si>
  <si>
    <t>kotvy do vývrtů - příl.07: 156,4=156,400 [A]</t>
  </si>
  <si>
    <t>Položka zahrnuje dodávku (výrobu) kotevního prvku předepsaného tvaru a jeho osazení do předepsané polohy včetně nezbytných prací (vrty, zálivky apod.)</t>
  </si>
  <si>
    <t>18</t>
  </si>
  <si>
    <t>317325</t>
  </si>
  <si>
    <t>ŘÍMSY ZE ŽELEZOBETONU DO C30/37</t>
  </si>
  <si>
    <t>příl.07: 0,8*0,47*13,025+0,8*0,47*13,025=9,795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</si>
  <si>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</si>
  <si>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19</t>
  </si>
  <si>
    <t>317365</t>
  </si>
  <si>
    <t>VÝZTUŽ ŘÍMS Z OCELI 10505, B500B</t>
  </si>
  <si>
    <t>příl.07: 730,18/1000=0,730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</si>
  <si>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</si>
  <si>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20</t>
  </si>
  <si>
    <t>333325</t>
  </si>
  <si>
    <t>MOSTNÍ OPĚRY A KŘÍDLA ZE ŽELEZOVÉHO BETONU DO C30/37</t>
  </si>
  <si>
    <t>příl.07: 4*0,5*0,73*1,78+4*0,5*0,73*0,25=2,964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</si>
  <si>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</si>
  <si>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21</t>
  </si>
  <si>
    <t>333365</t>
  </si>
  <si>
    <t>VÝZTUŽ MOSTNÍCH OPĚR A KŘÍDEL Z OCELI 10505, B500B</t>
  </si>
  <si>
    <t>výztuž křídel - příl.07: (341,46+24,86)/1000=0,366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</si>
  <si>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</si>
  <si>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</si>
  <si>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22</t>
  </si>
  <si>
    <t>451312</t>
  </si>
  <si>
    <t>PODKLADNÍ A VÝPLŇOVÉ VRSTVY Z PROSTÉHO BETONU C12/15</t>
  </si>
  <si>
    <t>pod křídly - příl.07: 4*1,1*0,1*2,08+4*1,1*0,1*0,25=1,025 [A]</t>
  </si>
  <si>
    <t>23</t>
  </si>
  <si>
    <t>451314</t>
  </si>
  <si>
    <t>PODKLADNÍ A VÝPLŇOVÉ VRSTVY Z PROSTÉHO BETONU C25/30</t>
  </si>
  <si>
    <t>výplň pod vozovkové vrstvy mimo most tl.500mm - příl.05, 06: 0,5*(1,81+2,32+4,04+2,66)+4*0,5*0,24*0,6=5,703 [A] 
podklad kamenné dlažby za římsami tl.150mm - příl.06: 4*0,8*0,15*2,5=1,200 [B] 
Celkem: A+B=6,903 [C]</t>
  </si>
  <si>
    <t>24</t>
  </si>
  <si>
    <t>465511</t>
  </si>
  <si>
    <t>DLAŽBY Z LOMOVÉHO KAMENE NA SUCHO</t>
  </si>
  <si>
    <t>kamenná dlažby za římsami tl.200mm - příl.06: 4*0,8*0,2*2,5=1,600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</si>
  <si>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</si>
  <si>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Komunikace</t>
  </si>
  <si>
    <t>25</t>
  </si>
  <si>
    <t>572111</t>
  </si>
  <si>
    <t>INFILTRAČNÍ POSTŘIK ASFALTOVÝ DO 0,5KG/M2</t>
  </si>
  <si>
    <t>penetrační nátěr betonové ýplňové vrstvy vozovky mimo most - příl.05, 06: 1,81+2,32+4,04+2,66+4*0,24*0,6=11,406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</si>
  <si>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</si>
  <si>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26</t>
  </si>
  <si>
    <t>572214</t>
  </si>
  <si>
    <t>SPOJOVACÍ POSTŘIK Z MODIFIK EMULZE DO 0,5KG/M2</t>
  </si>
  <si>
    <t>příl.05, 06, 07 - výměry určeny odměřením a výpočtem z digitálního podkladu: 9,34+12,13=21,470 [A]</t>
  </si>
  <si>
    <t>27</t>
  </si>
  <si>
    <t>574B44</t>
  </si>
  <si>
    <t>ASFALTOVÝ BETON PRO OBRUSNÉ VRSTVY MODIFIK ACO 11+, 11S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</si>
  <si>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</si>
  <si>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</si>
  <si>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575F03</t>
  </si>
  <si>
    <t>LITÝ ASFALT MA IV (OCHRANA MOSTNÍ IZOLACE) 11 MODIFIK</t>
  </si>
  <si>
    <t>příl.05, 06, 07 - výměry určeny odměřením a výpočtem z digitálního podkladu 
ochrana izolace mostovky tl.50mm:                0,05*5,43+0,05*5,30=0,537 [A] 
podladní a ložná vrstva na mostě tl.4x50mm: 4*0,05*5,43+4*0,05*5,30=2,146 [B] 
podkladní vrstva mimo most tl.50mm:             0,05*2,66+0,05*4,05+0,05*1,81+0,05*2,32=0,542 [C] 
Celkem: A+B+C=3,225 [D]</t>
  </si>
  <si>
    <t>29</t>
  </si>
  <si>
    <t>57641</t>
  </si>
  <si>
    <t>POSYP KAMENIVEM OBALOVANÝM 5KG/M2</t>
  </si>
  <si>
    <t>- dodání obalovaného kameniva předepsané kvality a zrnitosti  
- posyp předepsaným množstvím</t>
  </si>
  <si>
    <t>Úpravy povrchů, podlahy, výplně otvorů</t>
  </si>
  <si>
    <t>30</t>
  </si>
  <si>
    <t>626222</t>
  </si>
  <si>
    <t>REPROFIL VODOR PLOCH SHORA SANAČ MALTOU DVOUVRST TL DO 50MM</t>
  </si>
  <si>
    <t>vyroovnání povrchu nk pod izolaci mostovky - příl.07: 0,65*10,03*2=13,039 [A]</t>
  </si>
  <si>
    <t>položka zahrnuje:  
dodávku veškerého materiálu potřebného pro předepsanou úpravu v předepsané kvalitě nutné vyspravení podkladu, případně zatření spar zdiva  
položení vrstvy v předepsané tloušťce potřebná lešení a podpěrné konstrukce</t>
  </si>
  <si>
    <t>Přidružená stavební výroba</t>
  </si>
  <si>
    <t>31</t>
  </si>
  <si>
    <t>711462</t>
  </si>
  <si>
    <t>IZOLACE MOSTOVEK POD ŘÍMSOU ASFALTOVÝMI PÁSY S PEČETÍCÍ VRSTVOU</t>
  </si>
  <si>
    <t>příl.05, 07 
na mostovce: (0,6+0,7)*9,5*2=24,700 [A] 
na křídlech:   4*2*1,8*0,73+4*0,5*0,73+4*2*0,25*0,73=13,432 [B] 
Celkem: A+B=38,132 [C]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</si>
  <si>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</si>
  <si>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32</t>
  </si>
  <si>
    <t>711502</t>
  </si>
  <si>
    <t>OCHRANA IZOLACE NA POVRCHU ASFALTOVÝMI PÁSY</t>
  </si>
  <si>
    <t>s kovovou vložkou</t>
  </si>
  <si>
    <t>pod římsami - příl.05, 07: 2*0,5*13,03=13,030 [A]</t>
  </si>
  <si>
    <t>položka zahrnuje:  
- dodání  předepsaného ochranného materiálu  
- zřízení ochrany izolace</t>
  </si>
  <si>
    <t>33</t>
  </si>
  <si>
    <t>76422</t>
  </si>
  <si>
    <t>OPLECHOVÁNÍ A LEMOVÁNÍ KONSTRUKCÍ Z MĚDĚNÉHO PLECHU</t>
  </si>
  <si>
    <t>okapnice - příl.05, 07: 2*0,333*13,03=8,678 [A]</t>
  </si>
  <si>
    <t>- položky klempířských konstrukcí zahrnují zejména kompletní konstrukci včetně úprav plechů (i povrchové úpravy a pod.), spojovací a ochranné prostředky, podkladovou lepenku,  
upevňovací prvky, lemování, spárování, úpravy u okapů, prostupů, výčnělků, rohů, spojů,  
dilatací a pod. a není-li zahrnut v samostatných položkách (SD 78), i nátěr konstrukcí, včetně úprav povrchu před nátěrem.  
- Položka zahrnuje veškerý materiál, výrobky a polotovary, včetně mimostaveništní a  
vnitrostaveništní dopravy (rovněž přesuny), včetně naložení a složení,případně s uložením.</t>
  </si>
  <si>
    <t>Ostatní konstrukce a práce</t>
  </si>
  <si>
    <t>34</t>
  </si>
  <si>
    <t>9112B3</t>
  </si>
  <si>
    <t>ZÁBRADLÍ MOSTNÍ SE SVISLOU VÝPLNÍ - DEMONTÁŽ S PŘESUNEM</t>
  </si>
  <si>
    <t>M</t>
  </si>
  <si>
    <t>na skládku správce mostu</t>
  </si>
  <si>
    <t>příl.02, 04: 8,57+8,63=17,200 [A]</t>
  </si>
  <si>
    <t>položka zahrnuje:  
- demontáž a odstranění zařízení  
- jeho odvoz na předepsané místo</t>
  </si>
  <si>
    <t>35</t>
  </si>
  <si>
    <t>9113B1</t>
  </si>
  <si>
    <t>SVODIDLO OCEL SILNIČ JEDNOSTR, ÚROVEŇ ZADRŽ H1 -DODÁVKA A MONTÁŽ</t>
  </si>
  <si>
    <t>příl. 08 
levostranné: 89,47-16,0=73,470 [A] 
praovstranné: 58,465-16,0=42,465 [B] 
Celkem: A+B=115,935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</si>
  <si>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</si>
  <si>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36</t>
  </si>
  <si>
    <t>9117C1</t>
  </si>
  <si>
    <t>SVOD OCEL ZÁBRADEL ÚROVEŇ ZADRŽ H2 - DODÁVKA A MONTÁŽ</t>
  </si>
  <si>
    <t>příl.08: 2*16,0=32,000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</si>
  <si>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</si>
  <si>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37</t>
  </si>
  <si>
    <t>91355</t>
  </si>
  <si>
    <t>EVIDENČNÍ ČÍSLO MOSTU</t>
  </si>
  <si>
    <t>položka zahrnuje štítek s evidenčním číslem mostu, sloupek dopravní značky včetně osazení  
a nutných zemních prací a zabetonování</t>
  </si>
  <si>
    <t>38</t>
  </si>
  <si>
    <t>914122</t>
  </si>
  <si>
    <t>DOPRAVNÍ ZNAČKY ZÁKLADNÍ VELIKOSTI OCELOVÉ FÓLIE TŘ 1 - MONTÁŽ S PŘEMÍSTĚNÍM</t>
  </si>
  <si>
    <t>příl.10: 10+2=12,000 [A]</t>
  </si>
  <si>
    <t>položka zahrnuje:  
- dopravu demontované značky z dočasné skládky  
- osazení a montáž značky na místě určeném projektem  
- nutnou opravu poškozených částí nezahrnuje dodávku značky</t>
  </si>
  <si>
    <t>39</t>
  </si>
  <si>
    <t>914123</t>
  </si>
  <si>
    <t>DOPRAVNÍ ZNAČKY ZÁKLADNÍ VELIKOSTI OCELOVÉ FÓLIE TŘ 1 - DEMONTÁŽ</t>
  </si>
  <si>
    <t>Položka zahrnuje odstranění, demontáž a odklizení materiálu s odvozem na předepsané  
místo</t>
  </si>
  <si>
    <t>40</t>
  </si>
  <si>
    <t>914129</t>
  </si>
  <si>
    <t>DOPRAV ZNAČKY ZÁKLAD VEL OCEL FÓLIE TŘ 1 - NÁJEMNÉ</t>
  </si>
  <si>
    <t>KSDEN</t>
  </si>
  <si>
    <t>12značek*1,5měsíce*30dnů=540,000 [A]</t>
  </si>
  <si>
    <t>položka zahrnuje sazbu za pronájem dopravních značek a zařízení, počet jednotek je určen jako součin počtu značek a počtu dní použití</t>
  </si>
  <si>
    <t>41</t>
  </si>
  <si>
    <t>914161</t>
  </si>
  <si>
    <t>DOPRAVNÍ ZNAČKY ZÁKLADNÍ VELIKOSTI HLINÍKOVÉ FÓLIE TŘ 1 - DODÁVKA A MONTÁŽ</t>
  </si>
  <si>
    <t>značka s názvem toku: 2=2,000 [A]</t>
  </si>
  <si>
    <t>položka zahrnuje:  
- dodávku a montáž značek v požadovaném provedení</t>
  </si>
  <si>
    <t>42</t>
  </si>
  <si>
    <t>916112</t>
  </si>
  <si>
    <t>DOPRAV SVĚTLO VÝSTRAŽ SAMOSTATNÉ - MONTÁŽ S PŘESUNEM</t>
  </si>
  <si>
    <t>příl.10: 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</si>
  <si>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</si>
  <si>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43</t>
  </si>
  <si>
    <t>916113</t>
  </si>
  <si>
    <t>DOPRAV SVĚTLO VÝSTRAŽ SAMOSTATNÉ - DEMONTÁŽ</t>
  </si>
  <si>
    <t>Položka zahrnuje odstranění, demontáž a odklizení zařízení s odvozem na předepsané místo</t>
  </si>
  <si>
    <t>44</t>
  </si>
  <si>
    <t>916119</t>
  </si>
  <si>
    <t>DOPRAV SVĚTLO VÝSTRAŽ SAMOSTATNÉ - NÁJEMNÉ</t>
  </si>
  <si>
    <t>2soupravy*1,5měsíce*30dnů=90,000 [A]</t>
  </si>
  <si>
    <t>položka zahrnuje sazbu za pronájem zařízení. Počet měrných jednotek se určí jako součin počtu zařízení a počtu dní použití.</t>
  </si>
  <si>
    <t>45</t>
  </si>
  <si>
    <t>916132</t>
  </si>
  <si>
    <t>DOPRAV SVĚTLO VÝSTRAŽ SOUPRAVA 5KS - MONTÁŽ S PŘESUNEM</t>
  </si>
  <si>
    <t>příl.10: 1*2etapy=2,000 [A]</t>
  </si>
  <si>
    <t>46</t>
  </si>
  <si>
    <t>916133</t>
  </si>
  <si>
    <t>DOPRAV SVĚTLO VÝSTRAŽ SOUPRAVA 5KS - DEMONTÁŽ</t>
  </si>
  <si>
    <t>47</t>
  </si>
  <si>
    <t>916139</t>
  </si>
  <si>
    <t>DOPRAVNÍ SVĚTLO VÝSTRAŽNÉ SOUPRAVA 5 KUSŮ - NÁJEMNÉ</t>
  </si>
  <si>
    <t>příl.10: 1souprava*1,5měsíce*30dny=45,000 [A]</t>
  </si>
  <si>
    <t>48</t>
  </si>
  <si>
    <t>916352</t>
  </si>
  <si>
    <t>SMĚROVACÍ DESKY Z4 OBOUSTR S FÓLIÍ TŘ 1 - MONTÁŽ S PŘESUNEM</t>
  </si>
  <si>
    <t>příl.10: (5+25)*2etapy=60,000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</si>
  <si>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</si>
  <si>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49</t>
  </si>
  <si>
    <t>916353</t>
  </si>
  <si>
    <t>SMĚROVACÍ DESKY Z4 OBOUSTR S FÓLIÍ TŘ 1 - DEMONTÁŽ</t>
  </si>
  <si>
    <t>50</t>
  </si>
  <si>
    <t>916359</t>
  </si>
  <si>
    <t>SMĚROVACÍ DESKY Z4 OBOUSTR S FÓLIÍ TŘ 1 - NÁJEMNÉ</t>
  </si>
  <si>
    <t>(5+25)desek*1,5měsice*30dnů=1 350,000 [A]</t>
  </si>
  <si>
    <t>51</t>
  </si>
  <si>
    <t>917224</t>
  </si>
  <si>
    <t>SILNIČNÍ A CHODNÍKOVÉ OBRUBY Z BETONOVÝCH OBRUBNÍKŮ ŠÍŘ 150MM</t>
  </si>
  <si>
    <t>za římsami - příl.06: 4*2,5=10,000 [A]</t>
  </si>
  <si>
    <t>Položka zahrnuje:  
dodání a pokládku betonových obrubníků o rozměrech předepsaných zadávací dokumentací betonové lože i boční betonovou opěrku.</t>
  </si>
  <si>
    <t>52</t>
  </si>
  <si>
    <t>919111</t>
  </si>
  <si>
    <t>ŘEZÁNÍ ASFALTOVÉHO KRYTU VOZOVEK TL DO 50MM</t>
  </si>
  <si>
    <t>příl.05, 06 
spára podél říms: 2*13,025=26,050 [A] 
spára na staku novéhoa stávajícího krytu vozovky: 19,536+22,945=42,481 [B] 
Celkem: A+B=68,531 [C]</t>
  </si>
  <si>
    <t>položka zahrnuje řezání vozovkové vrstvy v předepsané tloušťce, včetně spotřeby vody</t>
  </si>
  <si>
    <t>53</t>
  </si>
  <si>
    <t>919115</t>
  </si>
  <si>
    <t>ŘEZÁNÍ ASFALTOVÉHO KRYTU VOZOVEK TL DO 250MM</t>
  </si>
  <si>
    <t>pro odstranění vozovky v místě úprav říms - příl.06 
vlevo:   2,0+22,945+2,9=27,845 [A] 
vpravo: 2,4+19,536+1,65=23,586 [B] 
Celkem: A+B=51,431 [C]</t>
  </si>
  <si>
    <t>54</t>
  </si>
  <si>
    <t>931328</t>
  </si>
  <si>
    <t>TĚSNĚNÍ DILATAČ SPAR ASF ZÁLIVKOU MODIFIK PRŮŘ DO 1200MM2</t>
  </si>
  <si>
    <t>položka zahrnuje dodávku a osazení předepsaného materiálu, očištění ploch spáry před úpravou, očištění okolí spáry po úpravě  
nezahrnuje těsnící profil</t>
  </si>
  <si>
    <t>55</t>
  </si>
  <si>
    <t>96716</t>
  </si>
  <si>
    <t>VYBOURÁNÍ ČÁSTÍ KONSTRUKCÍ ŽELEZOBET</t>
  </si>
  <si>
    <t>mostní římsy - příl.02, 04: 0,72*0,28*9,43+0,76*0,29*9,44=3,982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</si>
  <si>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</si>
  <si>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56</t>
  </si>
  <si>
    <t>97816</t>
  </si>
  <si>
    <t>ODSEKÁNÍ VRSTVY VYROVNÁVACÍHO BETONU NA MOSTECH</t>
  </si>
  <si>
    <t>v tl.50mm - příl.02, 03, 04: 0,9*0,05*9,43+0,9*0,05*9,44=0,849 [A]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</si>
  <si>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</si>
  <si>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57</t>
  </si>
  <si>
    <t>97817</t>
  </si>
  <si>
    <t>ODSTRANĚNÍ MOSTNÍ IZOLACE</t>
  </si>
  <si>
    <t>příl.05, 06: 0,25*9,43+0,25*9,44=4,718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</si>
</sst>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s="1"/>
      <c r="P1" t="s">
        <v>12</v>
      </c>
    </row>
    <row r="2" spans="2:16" ht="25" customHeight="1">
      <c r="B2" s="1"/>
      <c s="1"/>
      <c s="1"/>
      <c s="2" t="s">
        <v>2</v>
      </c>
      <c s="1"/>
      <c s="1"/>
      <c s="5"/>
      <c s="5"/>
      <c s="1"/>
      <c r="O2">
        <f>0+O8+O37+O70+O75+O96+O109+O130+O135+O148</f>
      </c>
      <c t="s">
        <v>12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8" t="s">
        <v>8</v>
      </c>
      <c s="4"/>
      <c s="3" t="s">
        <v>14</v>
      </c>
      <c s="36">
        <f>0+I8+I37+I70+I75+I96+I109+I130+I135+I148</f>
      </c>
      <c s="6"/>
      <c r="O3" t="s">
        <v>9</v>
      </c>
      <c t="s">
        <v>13</v>
      </c>
    </row>
    <row r="4" spans="1:16" ht="15" customHeight="1">
      <c r="A4" t="s">
        <v>6</v>
      </c>
      <c s="12" t="s">
        <v>7</v>
      </c>
      <c s="13" t="s">
        <v>14</v>
      </c>
      <c s="5"/>
      <c s="14" t="s">
        <v>15</v>
      </c>
      <c s="12"/>
      <c s="12"/>
      <c s="15"/>
      <c s="15"/>
      <c s="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s="11" t="s">
        <v>33</v>
      </c>
      <c r="O5" t="s">
        <v>11</v>
      </c>
      <c t="s">
        <v>13</v>
      </c>
    </row>
    <row r="6" spans="1:10" ht="12.75" customHeight="1">
      <c r="A6" s="11"/>
      <c s="11"/>
      <c s="11"/>
      <c s="11"/>
      <c s="11"/>
      <c s="11"/>
      <c s="11"/>
      <c s="11" t="s">
        <v>29</v>
      </c>
      <c s="11" t="s">
        <v>31</v>
      </c>
      <c s="11"/>
    </row>
    <row r="7" spans="1:10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  <c s="11" t="s">
        <v>34</v>
      </c>
    </row>
    <row r="8" spans="1:18" ht="12.75" customHeight="1">
      <c r="A8" s="15" t="s">
        <v>35</v>
      </c>
      <c s="15"/>
      <c s="20" t="s">
        <v>17</v>
      </c>
      <c s="15"/>
      <c s="21" t="s">
        <v>36</v>
      </c>
      <c s="15"/>
      <c s="15"/>
      <c s="15"/>
      <c s="22">
        <f>0+Q8</f>
      </c>
      <c s="15"/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37</v>
      </c>
      <c s="23" t="s">
        <v>19</v>
      </c>
      <c s="23" t="s">
        <v>38</v>
      </c>
      <c s="19" t="s">
        <v>39</v>
      </c>
      <c s="24" t="s">
        <v>40</v>
      </c>
      <c s="25" t="s">
        <v>41</v>
      </c>
      <c s="26">
        <v>24.519</v>
      </c>
      <c s="27">
        <v>0</v>
      </c>
      <c s="27">
        <f>ROUND(ROUND(H9,2)*ROUND(G9,3),2)</f>
      </c>
      <c s="25" t="s">
        <v>42</v>
      </c>
      <c r="O9">
        <f>(I9*21)/100</f>
      </c>
      <c t="s">
        <v>13</v>
      </c>
    </row>
    <row r="10" spans="1:5" ht="12.75">
      <c r="A10" s="28" t="s">
        <v>43</v>
      </c>
      <c r="E10" s="29" t="s">
        <v>44</v>
      </c>
    </row>
    <row r="11" spans="1:5" ht="38.25">
      <c r="A11" s="30" t="s">
        <v>45</v>
      </c>
      <c r="E11" s="31" t="s">
        <v>46</v>
      </c>
    </row>
    <row r="12" spans="1:5" ht="25.5">
      <c r="A12" t="s">
        <v>47</v>
      </c>
      <c r="E12" s="29" t="s">
        <v>48</v>
      </c>
    </row>
    <row r="13" spans="1:16" ht="12.75">
      <c r="A13" s="19" t="s">
        <v>37</v>
      </c>
      <c s="23" t="s">
        <v>13</v>
      </c>
      <c s="23" t="s">
        <v>38</v>
      </c>
      <c s="19" t="s">
        <v>49</v>
      </c>
      <c s="24" t="s">
        <v>40</v>
      </c>
      <c s="25" t="s">
        <v>41</v>
      </c>
      <c s="26">
        <v>1.953</v>
      </c>
      <c s="27">
        <v>0</v>
      </c>
      <c s="27">
        <f>ROUND(ROUND(H13,2)*ROUND(G13,3),2)</f>
      </c>
      <c s="25" t="s">
        <v>42</v>
      </c>
      <c r="O13">
        <f>(I13*21)/100</f>
      </c>
      <c t="s">
        <v>13</v>
      </c>
    </row>
    <row r="14" spans="1:5" ht="12.75">
      <c r="A14" s="28" t="s">
        <v>43</v>
      </c>
      <c r="E14" s="29" t="s">
        <v>44</v>
      </c>
    </row>
    <row r="15" spans="1:5" ht="12.75">
      <c r="A15" s="30" t="s">
        <v>45</v>
      </c>
      <c r="E15" s="31" t="s">
        <v>50</v>
      </c>
    </row>
    <row r="16" spans="1:5" ht="25.5">
      <c r="A16" t="s">
        <v>47</v>
      </c>
      <c r="E16" s="29" t="s">
        <v>48</v>
      </c>
    </row>
    <row r="17" spans="1:16" ht="12.75">
      <c r="A17" s="19" t="s">
        <v>37</v>
      </c>
      <c s="23" t="s">
        <v>12</v>
      </c>
      <c s="23" t="s">
        <v>38</v>
      </c>
      <c s="19" t="s">
        <v>51</v>
      </c>
      <c s="24" t="s">
        <v>40</v>
      </c>
      <c s="25" t="s">
        <v>41</v>
      </c>
      <c s="26">
        <v>91.392</v>
      </c>
      <c s="27">
        <v>0</v>
      </c>
      <c s="27">
        <f>ROUND(ROUND(H17,2)*ROUND(G17,3),2)</f>
      </c>
      <c s="25" t="s">
        <v>42</v>
      </c>
      <c r="O17">
        <f>(I17*21)/100</f>
      </c>
      <c t="s">
        <v>13</v>
      </c>
    </row>
    <row r="18" spans="1:5" ht="12.75">
      <c r="A18" s="28" t="s">
        <v>43</v>
      </c>
      <c r="E18" s="29" t="s">
        <v>44</v>
      </c>
    </row>
    <row r="19" spans="1:5" ht="38.25">
      <c r="A19" s="30" t="s">
        <v>45</v>
      </c>
      <c r="E19" s="31" t="s">
        <v>52</v>
      </c>
    </row>
    <row r="20" spans="1:5" ht="25.5">
      <c r="A20" t="s">
        <v>47</v>
      </c>
      <c r="E20" s="29" t="s">
        <v>48</v>
      </c>
    </row>
    <row r="21" spans="1:16" ht="12.75">
      <c r="A21" s="19" t="s">
        <v>37</v>
      </c>
      <c s="23" t="s">
        <v>23</v>
      </c>
      <c s="23" t="s">
        <v>38</v>
      </c>
      <c s="19" t="s">
        <v>53</v>
      </c>
      <c s="24" t="s">
        <v>40</v>
      </c>
      <c s="25" t="s">
        <v>41</v>
      </c>
      <c s="26">
        <v>9.955</v>
      </c>
      <c s="27">
        <v>0</v>
      </c>
      <c s="27">
        <f>ROUND(ROUND(H21,2)*ROUND(G21,3),2)</f>
      </c>
      <c s="25" t="s">
        <v>42</v>
      </c>
      <c r="O21">
        <f>(I21*21)/100</f>
      </c>
      <c t="s">
        <v>13</v>
      </c>
    </row>
    <row r="22" spans="1:5" ht="12.75">
      <c r="A22" s="28" t="s">
        <v>43</v>
      </c>
      <c r="E22" s="29" t="s">
        <v>44</v>
      </c>
    </row>
    <row r="23" spans="1:5" ht="12.75">
      <c r="A23" s="30" t="s">
        <v>45</v>
      </c>
      <c r="E23" s="31" t="s">
        <v>54</v>
      </c>
    </row>
    <row r="24" spans="1:5" ht="25.5">
      <c r="A24" t="s">
        <v>47</v>
      </c>
      <c r="E24" s="29" t="s">
        <v>48</v>
      </c>
    </row>
    <row r="25" spans="1:16" ht="12.75">
      <c r="A25" s="19" t="s">
        <v>37</v>
      </c>
      <c s="23" t="s">
        <v>25</v>
      </c>
      <c s="23" t="s">
        <v>55</v>
      </c>
      <c s="19" t="s">
        <v>44</v>
      </c>
      <c s="24" t="s">
        <v>56</v>
      </c>
      <c s="25" t="s">
        <v>57</v>
      </c>
      <c s="26">
        <v>1</v>
      </c>
      <c s="27">
        <v>0</v>
      </c>
      <c s="27">
        <f>ROUND(ROUND(H25,2)*ROUND(G25,3),2)</f>
      </c>
      <c s="25" t="s">
        <v>42</v>
      </c>
      <c r="O25">
        <f>(I25*21)/100</f>
      </c>
      <c t="s">
        <v>13</v>
      </c>
    </row>
    <row r="26" spans="1:5" ht="12.75">
      <c r="A26" s="28" t="s">
        <v>43</v>
      </c>
      <c r="E26" s="29" t="s">
        <v>58</v>
      </c>
    </row>
    <row r="27" spans="1:5" ht="12.75">
      <c r="A27" s="30" t="s">
        <v>45</v>
      </c>
      <c r="E27" s="31" t="s">
        <v>44</v>
      </c>
    </row>
    <row r="28" spans="1:5" ht="12.75">
      <c r="A28" t="s">
        <v>47</v>
      </c>
      <c r="E28" s="29" t="s">
        <v>59</v>
      </c>
    </row>
    <row r="29" spans="1:16" ht="12.75">
      <c r="A29" s="19" t="s">
        <v>37</v>
      </c>
      <c s="23" t="s">
        <v>27</v>
      </c>
      <c s="23" t="s">
        <v>60</v>
      </c>
      <c s="19" t="s">
        <v>44</v>
      </c>
      <c s="24" t="s">
        <v>61</v>
      </c>
      <c s="25" t="s">
        <v>62</v>
      </c>
      <c s="26">
        <v>1</v>
      </c>
      <c s="27">
        <v>0</v>
      </c>
      <c s="27">
        <f>ROUND(ROUND(H29,2)*ROUND(G29,3),2)</f>
      </c>
      <c s="25" t="s">
        <v>42</v>
      </c>
      <c r="O29">
        <f>(I29*21)/100</f>
      </c>
      <c t="s">
        <v>13</v>
      </c>
    </row>
    <row r="30" spans="1:5" ht="12.75">
      <c r="A30" s="28" t="s">
        <v>43</v>
      </c>
      <c r="E30" s="29" t="s">
        <v>44</v>
      </c>
    </row>
    <row r="31" spans="1:5" ht="12.75">
      <c r="A31" s="30" t="s">
        <v>45</v>
      </c>
      <c r="E31" s="31" t="s">
        <v>44</v>
      </c>
    </row>
    <row r="32" spans="1:5" ht="12.75">
      <c r="A32" t="s">
        <v>47</v>
      </c>
      <c r="E32" s="29" t="s">
        <v>59</v>
      </c>
    </row>
    <row r="33" spans="1:16" ht="12.75">
      <c r="A33" s="19" t="s">
        <v>37</v>
      </c>
      <c s="23" t="s">
        <v>63</v>
      </c>
      <c s="23" t="s">
        <v>64</v>
      </c>
      <c s="19" t="s">
        <v>44</v>
      </c>
      <c s="24" t="s">
        <v>65</v>
      </c>
      <c s="25" t="s">
        <v>57</v>
      </c>
      <c s="26">
        <v>1</v>
      </c>
      <c s="27">
        <v>0</v>
      </c>
      <c s="27">
        <f>ROUND(ROUND(H33,2)*ROUND(G33,3),2)</f>
      </c>
      <c s="25" t="s">
        <v>42</v>
      </c>
      <c r="O33">
        <f>(I33*21)/100</f>
      </c>
      <c t="s">
        <v>13</v>
      </c>
    </row>
    <row r="34" spans="1:5" ht="12.75">
      <c r="A34" s="28" t="s">
        <v>43</v>
      </c>
      <c r="E34" s="29" t="s">
        <v>44</v>
      </c>
    </row>
    <row r="35" spans="1:5" ht="12.75">
      <c r="A35" s="30" t="s">
        <v>45</v>
      </c>
      <c r="E35" s="31" t="s">
        <v>44</v>
      </c>
    </row>
    <row r="36" spans="1:5" ht="51">
      <c r="A36" t="s">
        <v>47</v>
      </c>
      <c r="E36" s="29" t="s">
        <v>66</v>
      </c>
    </row>
    <row r="37" spans="1:18" ht="12.75" customHeight="1">
      <c r="A37" s="5" t="s">
        <v>35</v>
      </c>
      <c s="5"/>
      <c s="34" t="s">
        <v>19</v>
      </c>
      <c s="5"/>
      <c s="21" t="s">
        <v>67</v>
      </c>
      <c s="5"/>
      <c s="5"/>
      <c s="5"/>
      <c s="35">
        <f>0+Q37</f>
      </c>
      <c s="5"/>
      <c r="O37">
        <f>0+R37</f>
      </c>
      <c r="Q37">
        <f>0+I38+I42+I46+I50+I54+I58+I62+I66</f>
      </c>
      <c>
        <f>0+O38+O42+O46+O50+O54+O58+O62+O66</f>
      </c>
    </row>
    <row r="38" spans="1:16" ht="12.75">
      <c r="A38" s="19" t="s">
        <v>37</v>
      </c>
      <c s="23" t="s">
        <v>68</v>
      </c>
      <c s="23" t="s">
        <v>69</v>
      </c>
      <c s="19" t="s">
        <v>44</v>
      </c>
      <c s="24" t="s">
        <v>70</v>
      </c>
      <c s="25" t="s">
        <v>71</v>
      </c>
      <c s="26">
        <v>10.169</v>
      </c>
      <c s="27">
        <v>0</v>
      </c>
      <c s="27">
        <f>ROUND(ROUND(H38,2)*ROUND(G38,3),2)</f>
      </c>
      <c s="25" t="s">
        <v>42</v>
      </c>
      <c r="O38">
        <f>(I38*21)/100</f>
      </c>
      <c t="s">
        <v>13</v>
      </c>
    </row>
    <row r="39" spans="1:5" ht="12.75">
      <c r="A39" s="28" t="s">
        <v>43</v>
      </c>
      <c r="E39" s="29" t="s">
        <v>44</v>
      </c>
    </row>
    <row r="40" spans="1:5" ht="63.75">
      <c r="A40" s="30" t="s">
        <v>45</v>
      </c>
      <c r="E40" s="31" t="s">
        <v>72</v>
      </c>
    </row>
    <row r="41" spans="1:5" ht="63.75">
      <c r="A41" t="s">
        <v>47</v>
      </c>
      <c r="E41" s="29" t="s">
        <v>73</v>
      </c>
    </row>
    <row r="42" spans="1:16" ht="25.5">
      <c r="A42" s="19" t="s">
        <v>37</v>
      </c>
      <c s="23" t="s">
        <v>30</v>
      </c>
      <c s="23" t="s">
        <v>74</v>
      </c>
      <c s="19" t="s">
        <v>44</v>
      </c>
      <c s="24" t="s">
        <v>75</v>
      </c>
      <c s="25" t="s">
        <v>71</v>
      </c>
      <c s="26">
        <v>3.962</v>
      </c>
      <c s="27">
        <v>0</v>
      </c>
      <c s="27">
        <f>ROUND(ROUND(H42,2)*ROUND(G42,3),2)</f>
      </c>
      <c s="25" t="s">
        <v>42</v>
      </c>
      <c r="O42">
        <f>(I42*21)/100</f>
      </c>
      <c t="s">
        <v>13</v>
      </c>
    </row>
    <row r="43" spans="1:5" ht="12.75">
      <c r="A43" s="28" t="s">
        <v>43</v>
      </c>
      <c r="E43" s="29" t="s">
        <v>44</v>
      </c>
    </row>
    <row r="44" spans="1:5" ht="38.25">
      <c r="A44" s="30" t="s">
        <v>45</v>
      </c>
      <c r="E44" s="31" t="s">
        <v>76</v>
      </c>
    </row>
    <row r="45" spans="1:5" ht="63.75">
      <c r="A45" t="s">
        <v>47</v>
      </c>
      <c r="E45" s="29" t="s">
        <v>73</v>
      </c>
    </row>
    <row r="46" spans="1:16" ht="12.75">
      <c r="A46" s="19" t="s">
        <v>37</v>
      </c>
      <c s="23" t="s">
        <v>32</v>
      </c>
      <c s="23" t="s">
        <v>77</v>
      </c>
      <c s="19" t="s">
        <v>44</v>
      </c>
      <c s="24" t="s">
        <v>78</v>
      </c>
      <c s="25" t="s">
        <v>71</v>
      </c>
      <c s="26">
        <v>16.2</v>
      </c>
      <c s="27">
        <v>0</v>
      </c>
      <c s="27">
        <f>ROUND(ROUND(H46,2)*ROUND(G46,3),2)</f>
      </c>
      <c s="25" t="s">
        <v>42</v>
      </c>
      <c r="O46">
        <f>(I46*21)/100</f>
      </c>
      <c t="s">
        <v>13</v>
      </c>
    </row>
    <row r="47" spans="1:5" ht="12.75">
      <c r="A47" s="28" t="s">
        <v>43</v>
      </c>
      <c r="E47" s="29" t="s">
        <v>79</v>
      </c>
    </row>
    <row r="48" spans="1:5" ht="12.75">
      <c r="A48" s="30" t="s">
        <v>45</v>
      </c>
      <c r="E48" s="31" t="s">
        <v>80</v>
      </c>
    </row>
    <row r="49" spans="1:5" ht="25.5">
      <c r="A49" t="s">
        <v>47</v>
      </c>
      <c r="E49" s="29" t="s">
        <v>81</v>
      </c>
    </row>
    <row r="50" spans="1:16" ht="12.75">
      <c r="A50" s="19" t="s">
        <v>37</v>
      </c>
      <c s="23" t="s">
        <v>34</v>
      </c>
      <c s="23" t="s">
        <v>82</v>
      </c>
      <c s="19" t="s">
        <v>44</v>
      </c>
      <c s="24" t="s">
        <v>83</v>
      </c>
      <c s="25" t="s">
        <v>71</v>
      </c>
      <c s="26">
        <v>41.734</v>
      </c>
      <c s="27">
        <v>0</v>
      </c>
      <c s="27">
        <f>ROUND(ROUND(H50,2)*ROUND(G50,3),2)</f>
      </c>
      <c s="25" t="s">
        <v>42</v>
      </c>
      <c r="O50">
        <f>(I50*21)/100</f>
      </c>
      <c t="s">
        <v>13</v>
      </c>
    </row>
    <row r="51" spans="1:5" ht="12.75">
      <c r="A51" s="28" t="s">
        <v>43</v>
      </c>
      <c r="E51" s="29" t="s">
        <v>44</v>
      </c>
    </row>
    <row r="52" spans="1:5" ht="38.25">
      <c r="A52" s="30" t="s">
        <v>45</v>
      </c>
      <c r="E52" s="31" t="s">
        <v>84</v>
      </c>
    </row>
    <row r="53" spans="1:5" ht="344.25">
      <c r="A53" t="s">
        <v>47</v>
      </c>
      <c r="E53" s="29" t="s">
        <v>85</v>
      </c>
    </row>
    <row r="54" spans="1:16" ht="12.75">
      <c r="A54" s="19" t="s">
        <v>37</v>
      </c>
      <c s="23" t="s">
        <v>86</v>
      </c>
      <c s="23" t="s">
        <v>87</v>
      </c>
      <c s="19" t="s">
        <v>44</v>
      </c>
      <c s="24" t="s">
        <v>88</v>
      </c>
      <c s="25" t="s">
        <v>71</v>
      </c>
      <c s="26">
        <v>32.4</v>
      </c>
      <c s="27">
        <v>0</v>
      </c>
      <c s="27">
        <f>ROUND(ROUND(H54,2)*ROUND(G54,3),2)</f>
      </c>
      <c s="25" t="s">
        <v>42</v>
      </c>
      <c r="O54">
        <f>(I54*21)/100</f>
      </c>
      <c t="s">
        <v>13</v>
      </c>
    </row>
    <row r="55" spans="1:5" ht="12.75">
      <c r="A55" s="28" t="s">
        <v>43</v>
      </c>
      <c r="E55" s="29" t="s">
        <v>44</v>
      </c>
    </row>
    <row r="56" spans="1:5" ht="25.5">
      <c r="A56" s="30" t="s">
        <v>45</v>
      </c>
      <c r="E56" s="31" t="s">
        <v>89</v>
      </c>
    </row>
    <row r="57" spans="1:5" ht="293.25">
      <c r="A57" t="s">
        <v>47</v>
      </c>
      <c r="E57" s="29" t="s">
        <v>90</v>
      </c>
    </row>
    <row r="58" spans="1:16" ht="12.75">
      <c r="A58" s="19" t="s">
        <v>37</v>
      </c>
      <c s="23" t="s">
        <v>91</v>
      </c>
      <c s="23" t="s">
        <v>92</v>
      </c>
      <c s="19" t="s">
        <v>44</v>
      </c>
      <c s="24" t="s">
        <v>93</v>
      </c>
      <c s="25" t="s">
        <v>71</v>
      </c>
      <c s="26">
        <v>19.09</v>
      </c>
      <c s="27">
        <v>0</v>
      </c>
      <c s="27">
        <f>ROUND(ROUND(H58,2)*ROUND(G58,3),2)</f>
      </c>
      <c s="25" t="s">
        <v>42</v>
      </c>
      <c r="O58">
        <f>(I58*21)/100</f>
      </c>
      <c t="s">
        <v>13</v>
      </c>
    </row>
    <row r="59" spans="1:5" ht="12.75">
      <c r="A59" s="28" t="s">
        <v>43</v>
      </c>
      <c r="E59" s="29" t="s">
        <v>44</v>
      </c>
    </row>
    <row r="60" spans="1:5" ht="38.25">
      <c r="A60" s="30" t="s">
        <v>45</v>
      </c>
      <c r="E60" s="31" t="s">
        <v>94</v>
      </c>
    </row>
    <row r="61" spans="1:5" ht="242.25">
      <c r="A61" t="s">
        <v>47</v>
      </c>
      <c r="E61" s="29" t="s">
        <v>95</v>
      </c>
    </row>
    <row r="62" spans="1:16" ht="12.75">
      <c r="A62" s="19" t="s">
        <v>37</v>
      </c>
      <c s="23" t="s">
        <v>96</v>
      </c>
      <c s="23" t="s">
        <v>97</v>
      </c>
      <c s="19" t="s">
        <v>44</v>
      </c>
      <c s="24" t="s">
        <v>98</v>
      </c>
      <c s="25" t="s">
        <v>99</v>
      </c>
      <c s="26">
        <v>48</v>
      </c>
      <c s="27">
        <v>0</v>
      </c>
      <c s="27">
        <f>ROUND(ROUND(H62,2)*ROUND(G62,3),2)</f>
      </c>
      <c s="25" t="s">
        <v>42</v>
      </c>
      <c r="O62">
        <f>(I62*21)/100</f>
      </c>
      <c t="s">
        <v>13</v>
      </c>
    </row>
    <row r="63" spans="1:5" ht="12.75">
      <c r="A63" s="28" t="s">
        <v>43</v>
      </c>
      <c r="E63" s="29" t="s">
        <v>44</v>
      </c>
    </row>
    <row r="64" spans="1:5" ht="25.5">
      <c r="A64" s="30" t="s">
        <v>45</v>
      </c>
      <c r="E64" s="31" t="s">
        <v>100</v>
      </c>
    </row>
    <row r="65" spans="1:5" ht="38.25">
      <c r="A65" t="s">
        <v>47</v>
      </c>
      <c r="E65" s="29" t="s">
        <v>101</v>
      </c>
    </row>
    <row r="66" spans="1:16" ht="12.75">
      <c r="A66" s="19" t="s">
        <v>37</v>
      </c>
      <c s="23" t="s">
        <v>102</v>
      </c>
      <c s="23" t="s">
        <v>103</v>
      </c>
      <c s="19" t="s">
        <v>44</v>
      </c>
      <c s="24" t="s">
        <v>104</v>
      </c>
      <c s="25" t="s">
        <v>99</v>
      </c>
      <c s="26">
        <v>48</v>
      </c>
      <c s="27">
        <v>0</v>
      </c>
      <c s="27">
        <f>ROUND(ROUND(H66,2)*ROUND(G66,3),2)</f>
      </c>
      <c s="25" t="s">
        <v>42</v>
      </c>
      <c r="O66">
        <f>(I66*21)/100</f>
      </c>
      <c t="s">
        <v>13</v>
      </c>
    </row>
    <row r="67" spans="1:5" ht="12.75">
      <c r="A67" s="28" t="s">
        <v>43</v>
      </c>
      <c r="E67" s="29" t="s">
        <v>44</v>
      </c>
    </row>
    <row r="68" spans="1:5" ht="25.5">
      <c r="A68" s="30" t="s">
        <v>45</v>
      </c>
      <c r="E68" s="31" t="s">
        <v>100</v>
      </c>
    </row>
    <row r="69" spans="1:5" ht="38.25">
      <c r="A69" t="s">
        <v>47</v>
      </c>
      <c r="E69" s="29" t="s">
        <v>105</v>
      </c>
    </row>
    <row r="70" spans="1:18" ht="12.75" customHeight="1">
      <c r="A70" s="5" t="s">
        <v>35</v>
      </c>
      <c s="5"/>
      <c s="34" t="s">
        <v>13</v>
      </c>
      <c s="5"/>
      <c s="21" t="s">
        <v>106</v>
      </c>
      <c s="5"/>
      <c s="5"/>
      <c s="5"/>
      <c s="35">
        <f>0+Q70</f>
      </c>
      <c s="5"/>
      <c r="O70">
        <f>0+R70</f>
      </c>
      <c r="Q70">
        <f>0+I71</f>
      </c>
      <c>
        <f>0+O71</f>
      </c>
    </row>
    <row r="71" spans="1:16" ht="25.5">
      <c r="A71" s="19" t="s">
        <v>37</v>
      </c>
      <c s="23" t="s">
        <v>107</v>
      </c>
      <c s="23" t="s">
        <v>108</v>
      </c>
      <c s="19" t="s">
        <v>44</v>
      </c>
      <c s="24" t="s">
        <v>109</v>
      </c>
      <c s="25" t="s">
        <v>57</v>
      </c>
      <c s="26">
        <v>12</v>
      </c>
      <c s="27">
        <v>0</v>
      </c>
      <c s="27">
        <f>ROUND(ROUND(H71,2)*ROUND(G71,3),2)</f>
      </c>
      <c s="25" t="s">
        <v>42</v>
      </c>
      <c r="O71">
        <f>(I71*21)/100</f>
      </c>
      <c t="s">
        <v>13</v>
      </c>
    </row>
    <row r="72" spans="1:5" ht="12.75">
      <c r="A72" s="28" t="s">
        <v>43</v>
      </c>
      <c r="E72" s="29" t="s">
        <v>44</v>
      </c>
    </row>
    <row r="73" spans="1:5" ht="12.75">
      <c r="A73" s="30" t="s">
        <v>45</v>
      </c>
      <c r="E73" s="31" t="s">
        <v>110</v>
      </c>
    </row>
    <row r="74" spans="1:5" ht="51">
      <c r="A74" t="s">
        <v>47</v>
      </c>
      <c r="E74" s="29" t="s">
        <v>111</v>
      </c>
    </row>
    <row r="75" spans="1:18" ht="12.75" customHeight="1">
      <c r="A75" s="5" t="s">
        <v>35</v>
      </c>
      <c s="5"/>
      <c s="34" t="s">
        <v>12</v>
      </c>
      <c s="5"/>
      <c s="21" t="s">
        <v>112</v>
      </c>
      <c s="5"/>
      <c s="5"/>
      <c s="5"/>
      <c s="35">
        <f>0+Q75</f>
      </c>
      <c s="5"/>
      <c r="O75">
        <f>0+R75</f>
      </c>
      <c r="Q75">
        <f>0+I76+I80+I84+I88+I92</f>
      </c>
      <c>
        <f>0+O76+O80+O84+O88+O92</f>
      </c>
    </row>
    <row r="76" spans="1:16" ht="12.75">
      <c r="A76" s="19" t="s">
        <v>37</v>
      </c>
      <c s="23" t="s">
        <v>113</v>
      </c>
      <c s="23" t="s">
        <v>114</v>
      </c>
      <c s="19" t="s">
        <v>44</v>
      </c>
      <c s="24" t="s">
        <v>115</v>
      </c>
      <c s="25" t="s">
        <v>116</v>
      </c>
      <c s="26">
        <v>156.4</v>
      </c>
      <c s="27">
        <v>0</v>
      </c>
      <c s="27">
        <f>ROUND(ROUND(H76,2)*ROUND(G76,3),2)</f>
      </c>
      <c s="25" t="s">
        <v>42</v>
      </c>
      <c r="O76">
        <f>(I76*21)/100</f>
      </c>
      <c t="s">
        <v>13</v>
      </c>
    </row>
    <row r="77" spans="1:5" ht="12.75">
      <c r="A77" s="28" t="s">
        <v>43</v>
      </c>
      <c r="E77" s="29" t="s">
        <v>44</v>
      </c>
    </row>
    <row r="78" spans="1:5" ht="12.75">
      <c r="A78" s="30" t="s">
        <v>45</v>
      </c>
      <c r="E78" s="31" t="s">
        <v>117</v>
      </c>
    </row>
    <row r="79" spans="1:5" ht="25.5">
      <c r="A79" t="s">
        <v>47</v>
      </c>
      <c r="E79" s="29" t="s">
        <v>118</v>
      </c>
    </row>
    <row r="80" spans="1:16" ht="12.75">
      <c r="A80" s="19" t="s">
        <v>37</v>
      </c>
      <c s="23" t="s">
        <v>119</v>
      </c>
      <c s="23" t="s">
        <v>120</v>
      </c>
      <c s="19" t="s">
        <v>44</v>
      </c>
      <c s="24" t="s">
        <v>121</v>
      </c>
      <c s="25" t="s">
        <v>71</v>
      </c>
      <c s="26">
        <v>9.795</v>
      </c>
      <c s="27">
        <v>0</v>
      </c>
      <c s="27">
        <f>ROUND(ROUND(H80,2)*ROUND(G80,3),2)</f>
      </c>
      <c s="25" t="s">
        <v>42</v>
      </c>
      <c r="O80">
        <f>(I80*21)/100</f>
      </c>
      <c t="s">
        <v>13</v>
      </c>
    </row>
    <row r="81" spans="1:5" ht="12.75">
      <c r="A81" s="28" t="s">
        <v>43</v>
      </c>
      <c r="E81" s="29" t="s">
        <v>44</v>
      </c>
    </row>
    <row r="82" spans="1:5" ht="12.75">
      <c r="A82" s="30" t="s">
        <v>45</v>
      </c>
      <c r="E82" s="31" t="s">
        <v>122</v>
      </c>
    </row>
    <row r="83" spans="1:5" ht="408">
      <c r="A83" t="s">
        <v>47</v>
      </c>
      <c r="E83" s="29" t="s">
        <v>123</v>
      </c>
    </row>
    <row r="84" spans="1:16" ht="12.75">
      <c r="A84" s="19" t="s">
        <v>37</v>
      </c>
      <c s="23" t="s">
        <v>124</v>
      </c>
      <c s="23" t="s">
        <v>125</v>
      </c>
      <c s="19" t="s">
        <v>44</v>
      </c>
      <c s="24" t="s">
        <v>126</v>
      </c>
      <c s="25" t="s">
        <v>41</v>
      </c>
      <c s="26">
        <v>0.73</v>
      </c>
      <c s="27">
        <v>0</v>
      </c>
      <c s="27">
        <f>ROUND(ROUND(H84,2)*ROUND(G84,3),2)</f>
      </c>
      <c s="25" t="s">
        <v>42</v>
      </c>
      <c r="O84">
        <f>(I84*21)/100</f>
      </c>
      <c t="s">
        <v>13</v>
      </c>
    </row>
    <row r="85" spans="1:5" ht="12.75">
      <c r="A85" s="28" t="s">
        <v>43</v>
      </c>
      <c r="E85" s="29" t="s">
        <v>44</v>
      </c>
    </row>
    <row r="86" spans="1:5" ht="12.75">
      <c r="A86" s="30" t="s">
        <v>45</v>
      </c>
      <c r="E86" s="31" t="s">
        <v>127</v>
      </c>
    </row>
    <row r="87" spans="1:5" ht="242.25">
      <c r="A87" t="s">
        <v>47</v>
      </c>
      <c r="E87" s="29" t="s">
        <v>128</v>
      </c>
    </row>
    <row r="88" spans="1:16" ht="12.75">
      <c r="A88" s="19" t="s">
        <v>37</v>
      </c>
      <c s="23" t="s">
        <v>129</v>
      </c>
      <c s="23" t="s">
        <v>130</v>
      </c>
      <c s="19" t="s">
        <v>44</v>
      </c>
      <c s="24" t="s">
        <v>131</v>
      </c>
      <c s="25" t="s">
        <v>71</v>
      </c>
      <c s="26">
        <v>2.964</v>
      </c>
      <c s="27">
        <v>0</v>
      </c>
      <c s="27">
        <f>ROUND(ROUND(H88,2)*ROUND(G88,3),2)</f>
      </c>
      <c s="25" t="s">
        <v>42</v>
      </c>
      <c r="O88">
        <f>(I88*21)/100</f>
      </c>
      <c t="s">
        <v>13</v>
      </c>
    </row>
    <row r="89" spans="1:5" ht="12.75">
      <c r="A89" s="28" t="s">
        <v>43</v>
      </c>
      <c r="E89" s="29" t="s">
        <v>44</v>
      </c>
    </row>
    <row r="90" spans="1:5" ht="12.75">
      <c r="A90" s="30" t="s">
        <v>45</v>
      </c>
      <c r="E90" s="31" t="s">
        <v>132</v>
      </c>
    </row>
    <row r="91" spans="1:5" ht="395.25">
      <c r="A91" t="s">
        <v>47</v>
      </c>
      <c r="E91" s="29" t="s">
        <v>133</v>
      </c>
    </row>
    <row r="92" spans="1:16" ht="12.75">
      <c r="A92" s="19" t="s">
        <v>37</v>
      </c>
      <c s="23" t="s">
        <v>134</v>
      </c>
      <c s="23" t="s">
        <v>135</v>
      </c>
      <c s="19" t="s">
        <v>44</v>
      </c>
      <c s="24" t="s">
        <v>136</v>
      </c>
      <c s="25" t="s">
        <v>41</v>
      </c>
      <c s="26">
        <v>0.366</v>
      </c>
      <c s="27">
        <v>0</v>
      </c>
      <c s="27">
        <f>ROUND(ROUND(H92,2)*ROUND(G92,3),2)</f>
      </c>
      <c s="25" t="s">
        <v>42</v>
      </c>
      <c r="O92">
        <f>(I92*21)/100</f>
      </c>
      <c t="s">
        <v>13</v>
      </c>
    </row>
    <row r="93" spans="1:5" ht="12.75">
      <c r="A93" s="28" t="s">
        <v>43</v>
      </c>
      <c r="E93" s="29" t="s">
        <v>44</v>
      </c>
    </row>
    <row r="94" spans="1:5" ht="12.75">
      <c r="A94" s="30" t="s">
        <v>45</v>
      </c>
      <c r="E94" s="31" t="s">
        <v>137</v>
      </c>
    </row>
    <row r="95" spans="1:5" ht="267.75">
      <c r="A95" t="s">
        <v>47</v>
      </c>
      <c r="E95" s="29" t="s">
        <v>138</v>
      </c>
    </row>
    <row r="96" spans="1:18" ht="12.75" customHeight="1">
      <c r="A96" s="5" t="s">
        <v>35</v>
      </c>
      <c s="5"/>
      <c s="34" t="s">
        <v>23</v>
      </c>
      <c s="5"/>
      <c s="21" t="s">
        <v>139</v>
      </c>
      <c s="5"/>
      <c s="5"/>
      <c s="5"/>
      <c s="35">
        <f>0+Q96</f>
      </c>
      <c s="5"/>
      <c r="O96">
        <f>0+R96</f>
      </c>
      <c r="Q96">
        <f>0+I97+I101+I105</f>
      </c>
      <c>
        <f>0+O97+O101+O105</f>
      </c>
    </row>
    <row r="97" spans="1:16" ht="12.75">
      <c r="A97" s="19" t="s">
        <v>37</v>
      </c>
      <c s="23" t="s">
        <v>140</v>
      </c>
      <c s="23" t="s">
        <v>141</v>
      </c>
      <c s="19" t="s">
        <v>44</v>
      </c>
      <c s="24" t="s">
        <v>142</v>
      </c>
      <c s="25" t="s">
        <v>71</v>
      </c>
      <c s="26">
        <v>1.025</v>
      </c>
      <c s="27">
        <v>0</v>
      </c>
      <c s="27">
        <f>ROUND(ROUND(H97,2)*ROUND(G97,3),2)</f>
      </c>
      <c s="25" t="s">
        <v>42</v>
      </c>
      <c r="O97">
        <f>(I97*21)/100</f>
      </c>
      <c t="s">
        <v>13</v>
      </c>
    </row>
    <row r="98" spans="1:5" ht="12.75">
      <c r="A98" s="28" t="s">
        <v>43</v>
      </c>
      <c r="E98" s="29" t="s">
        <v>44</v>
      </c>
    </row>
    <row r="99" spans="1:5" ht="12.75">
      <c r="A99" s="30" t="s">
        <v>45</v>
      </c>
      <c r="E99" s="31" t="s">
        <v>143</v>
      </c>
    </row>
    <row r="100" spans="1:5" ht="395.25">
      <c r="A100" t="s">
        <v>47</v>
      </c>
      <c r="E100" s="29" t="s">
        <v>133</v>
      </c>
    </row>
    <row r="101" spans="1:16" ht="12.75">
      <c r="A101" s="19" t="s">
        <v>37</v>
      </c>
      <c s="23" t="s">
        <v>144</v>
      </c>
      <c s="23" t="s">
        <v>145</v>
      </c>
      <c s="19" t="s">
        <v>44</v>
      </c>
      <c s="24" t="s">
        <v>146</v>
      </c>
      <c s="25" t="s">
        <v>71</v>
      </c>
      <c s="26">
        <v>6.903</v>
      </c>
      <c s="27">
        <v>0</v>
      </c>
      <c s="27">
        <f>ROUND(ROUND(H101,2)*ROUND(G101,3),2)</f>
      </c>
      <c s="25" t="s">
        <v>42</v>
      </c>
      <c r="O101">
        <f>(I101*21)/100</f>
      </c>
      <c t="s">
        <v>13</v>
      </c>
    </row>
    <row r="102" spans="1:5" ht="12.75">
      <c r="A102" s="28" t="s">
        <v>43</v>
      </c>
      <c r="E102" s="29" t="s">
        <v>44</v>
      </c>
    </row>
    <row r="103" spans="1:5" ht="51">
      <c r="A103" s="30" t="s">
        <v>45</v>
      </c>
      <c r="E103" s="31" t="s">
        <v>147</v>
      </c>
    </row>
    <row r="104" spans="1:5" ht="395.25">
      <c r="A104" t="s">
        <v>47</v>
      </c>
      <c r="E104" s="29" t="s">
        <v>133</v>
      </c>
    </row>
    <row r="105" spans="1:16" ht="12.75">
      <c r="A105" s="19" t="s">
        <v>37</v>
      </c>
      <c s="23" t="s">
        <v>148</v>
      </c>
      <c s="23" t="s">
        <v>149</v>
      </c>
      <c s="19" t="s">
        <v>44</v>
      </c>
      <c s="24" t="s">
        <v>150</v>
      </c>
      <c s="25" t="s">
        <v>71</v>
      </c>
      <c s="26">
        <v>1.6</v>
      </c>
      <c s="27">
        <v>0</v>
      </c>
      <c s="27">
        <f>ROUND(ROUND(H105,2)*ROUND(G105,3),2)</f>
      </c>
      <c s="25" t="s">
        <v>42</v>
      </c>
      <c r="O105">
        <f>(I105*21)/100</f>
      </c>
      <c t="s">
        <v>13</v>
      </c>
    </row>
    <row r="106" spans="1:5" ht="12.75">
      <c r="A106" s="28" t="s">
        <v>43</v>
      </c>
      <c r="E106" s="29" t="s">
        <v>44</v>
      </c>
    </row>
    <row r="107" spans="1:5" ht="12.75">
      <c r="A107" s="30" t="s">
        <v>45</v>
      </c>
      <c r="E107" s="31" t="s">
        <v>151</v>
      </c>
    </row>
    <row r="108" spans="1:5" ht="76.5">
      <c r="A108" t="s">
        <v>47</v>
      </c>
      <c r="E108" s="29" t="s">
        <v>152</v>
      </c>
    </row>
    <row r="109" spans="1:18" ht="12.75" customHeight="1">
      <c r="A109" s="5" t="s">
        <v>35</v>
      </c>
      <c s="5"/>
      <c s="34" t="s">
        <v>25</v>
      </c>
      <c s="5"/>
      <c s="21" t="s">
        <v>153</v>
      </c>
      <c s="5"/>
      <c s="5"/>
      <c s="5"/>
      <c s="35">
        <f>0+Q109</f>
      </c>
      <c s="5"/>
      <c r="O109">
        <f>0+R109</f>
      </c>
      <c r="Q109">
        <f>0+I110+I114+I118+I122+I126</f>
      </c>
      <c>
        <f>0+O110+O114+O118+O122+O126</f>
      </c>
    </row>
    <row r="110" spans="1:16" ht="12.75">
      <c r="A110" s="19" t="s">
        <v>37</v>
      </c>
      <c s="23" t="s">
        <v>154</v>
      </c>
      <c s="23" t="s">
        <v>155</v>
      </c>
      <c s="19" t="s">
        <v>44</v>
      </c>
      <c s="24" t="s">
        <v>156</v>
      </c>
      <c s="25" t="s">
        <v>99</v>
      </c>
      <c s="26">
        <v>11.406</v>
      </c>
      <c s="27">
        <v>0</v>
      </c>
      <c s="27">
        <f>ROUND(ROUND(H110,2)*ROUND(G110,3),2)</f>
      </c>
      <c s="25" t="s">
        <v>42</v>
      </c>
      <c r="O110">
        <f>(I110*21)/100</f>
      </c>
      <c t="s">
        <v>13</v>
      </c>
    </row>
    <row r="111" spans="1:5" ht="12.75">
      <c r="A111" s="28" t="s">
        <v>43</v>
      </c>
      <c r="E111" s="29" t="s">
        <v>44</v>
      </c>
    </row>
    <row r="112" spans="1:5" ht="25.5">
      <c r="A112" s="30" t="s">
        <v>45</v>
      </c>
      <c r="E112" s="31" t="s">
        <v>157</v>
      </c>
    </row>
    <row r="113" spans="1:5" ht="51">
      <c r="A113" t="s">
        <v>47</v>
      </c>
      <c r="E113" s="29" t="s">
        <v>158</v>
      </c>
    </row>
    <row r="114" spans="1:16" ht="12.75">
      <c r="A114" s="19" t="s">
        <v>37</v>
      </c>
      <c s="23" t="s">
        <v>159</v>
      </c>
      <c s="23" t="s">
        <v>160</v>
      </c>
      <c s="19" t="s">
        <v>44</v>
      </c>
      <c s="24" t="s">
        <v>161</v>
      </c>
      <c s="25" t="s">
        <v>99</v>
      </c>
      <c s="26">
        <v>21.47</v>
      </c>
      <c s="27">
        <v>0</v>
      </c>
      <c s="27">
        <f>ROUND(ROUND(H114,2)*ROUND(G114,3),2)</f>
      </c>
      <c s="25" t="s">
        <v>42</v>
      </c>
      <c r="O114">
        <f>(I114*21)/100</f>
      </c>
      <c t="s">
        <v>13</v>
      </c>
    </row>
    <row r="115" spans="1:5" ht="12.75">
      <c r="A115" s="28" t="s">
        <v>43</v>
      </c>
      <c r="E115" s="29" t="s">
        <v>44</v>
      </c>
    </row>
    <row r="116" spans="1:5" ht="25.5">
      <c r="A116" s="30" t="s">
        <v>45</v>
      </c>
      <c r="E116" s="31" t="s">
        <v>162</v>
      </c>
    </row>
    <row r="117" spans="1:5" ht="51">
      <c r="A117" t="s">
        <v>47</v>
      </c>
      <c r="E117" s="29" t="s">
        <v>158</v>
      </c>
    </row>
    <row r="118" spans="1:16" ht="12.75">
      <c r="A118" s="19" t="s">
        <v>37</v>
      </c>
      <c s="23" t="s">
        <v>163</v>
      </c>
      <c s="23" t="s">
        <v>164</v>
      </c>
      <c s="19" t="s">
        <v>44</v>
      </c>
      <c s="24" t="s">
        <v>165</v>
      </c>
      <c s="25" t="s">
        <v>99</v>
      </c>
      <c s="26">
        <v>21.47</v>
      </c>
      <c s="27">
        <v>0</v>
      </c>
      <c s="27">
        <f>ROUND(ROUND(H118,2)*ROUND(G118,3),2)</f>
      </c>
      <c s="25" t="s">
        <v>42</v>
      </c>
      <c r="O118">
        <f>(I118*21)/100</f>
      </c>
      <c t="s">
        <v>13</v>
      </c>
    </row>
    <row r="119" spans="1:5" ht="12.75">
      <c r="A119" s="28" t="s">
        <v>43</v>
      </c>
      <c r="E119" s="29" t="s">
        <v>44</v>
      </c>
    </row>
    <row r="120" spans="1:5" ht="25.5">
      <c r="A120" s="30" t="s">
        <v>45</v>
      </c>
      <c r="E120" s="31" t="s">
        <v>162</v>
      </c>
    </row>
    <row r="121" spans="1:5" ht="140.25">
      <c r="A121" t="s">
        <v>47</v>
      </c>
      <c r="E121" s="29" t="s">
        <v>166</v>
      </c>
    </row>
    <row r="122" spans="1:16" ht="12.75">
      <c r="A122" s="19" t="s">
        <v>37</v>
      </c>
      <c s="23" t="s">
        <v>167</v>
      </c>
      <c s="23" t="s">
        <v>168</v>
      </c>
      <c s="19" t="s">
        <v>44</v>
      </c>
      <c s="24" t="s">
        <v>169</v>
      </c>
      <c s="25" t="s">
        <v>71</v>
      </c>
      <c s="26">
        <v>3.225</v>
      </c>
      <c s="27">
        <v>0</v>
      </c>
      <c s="27">
        <f>ROUND(ROUND(H122,2)*ROUND(G122,3),2)</f>
      </c>
      <c s="25" t="s">
        <v>42</v>
      </c>
      <c r="O122">
        <f>(I122*21)/100</f>
      </c>
      <c t="s">
        <v>13</v>
      </c>
    </row>
    <row r="123" spans="1:5" ht="12.75">
      <c r="A123" s="28" t="s">
        <v>43</v>
      </c>
      <c r="E123" s="29" t="s">
        <v>44</v>
      </c>
    </row>
    <row r="124" spans="1:5" ht="76.5">
      <c r="A124" s="30" t="s">
        <v>45</v>
      </c>
      <c r="E124" s="31" t="s">
        <v>170</v>
      </c>
    </row>
    <row r="125" spans="1:5" ht="140.25">
      <c r="A125" t="s">
        <v>47</v>
      </c>
      <c r="E125" s="29" t="s">
        <v>166</v>
      </c>
    </row>
    <row r="126" spans="1:16" ht="12.75">
      <c r="A126" s="19" t="s">
        <v>37</v>
      </c>
      <c s="23" t="s">
        <v>171</v>
      </c>
      <c s="23" t="s">
        <v>172</v>
      </c>
      <c s="19" t="s">
        <v>44</v>
      </c>
      <c s="24" t="s">
        <v>173</v>
      </c>
      <c s="25" t="s">
        <v>99</v>
      </c>
      <c s="26">
        <v>21.47</v>
      </c>
      <c s="27">
        <v>0</v>
      </c>
      <c s="27">
        <f>ROUND(ROUND(H126,2)*ROUND(G126,3),2)</f>
      </c>
      <c s="25" t="s">
        <v>42</v>
      </c>
      <c r="O126">
        <f>(I126*21)/100</f>
      </c>
      <c t="s">
        <v>13</v>
      </c>
    </row>
    <row r="127" spans="1:5" ht="12.75">
      <c r="A127" s="28" t="s">
        <v>43</v>
      </c>
      <c r="E127" s="29" t="s">
        <v>44</v>
      </c>
    </row>
    <row r="128" spans="1:5" ht="25.5">
      <c r="A128" s="30" t="s">
        <v>45</v>
      </c>
      <c r="E128" s="31" t="s">
        <v>162</v>
      </c>
    </row>
    <row r="129" spans="1:5" ht="25.5">
      <c r="A129" t="s">
        <v>47</v>
      </c>
      <c r="E129" s="29" t="s">
        <v>174</v>
      </c>
    </row>
    <row r="130" spans="1:18" ht="12.75" customHeight="1">
      <c r="A130" s="5" t="s">
        <v>35</v>
      </c>
      <c s="5"/>
      <c s="34" t="s">
        <v>27</v>
      </c>
      <c s="5"/>
      <c s="21" t="s">
        <v>175</v>
      </c>
      <c s="5"/>
      <c s="5"/>
      <c s="5"/>
      <c s="35">
        <f>0+Q130</f>
      </c>
      <c s="5"/>
      <c r="O130">
        <f>0+R130</f>
      </c>
      <c r="Q130">
        <f>0+I131</f>
      </c>
      <c>
        <f>0+O131</f>
      </c>
    </row>
    <row r="131" spans="1:16" ht="12.75">
      <c r="A131" s="19" t="s">
        <v>37</v>
      </c>
      <c s="23" t="s">
        <v>176</v>
      </c>
      <c s="23" t="s">
        <v>177</v>
      </c>
      <c s="19" t="s">
        <v>44</v>
      </c>
      <c s="24" t="s">
        <v>178</v>
      </c>
      <c s="25" t="s">
        <v>99</v>
      </c>
      <c s="26">
        <v>13.039</v>
      </c>
      <c s="27">
        <v>0</v>
      </c>
      <c s="27">
        <f>ROUND(ROUND(H131,2)*ROUND(G131,3),2)</f>
      </c>
      <c s="25" t="s">
        <v>42</v>
      </c>
      <c r="O131">
        <f>(I131*21)/100</f>
      </c>
      <c t="s">
        <v>13</v>
      </c>
    </row>
    <row r="132" spans="1:5" ht="12.75">
      <c r="A132" s="28" t="s">
        <v>43</v>
      </c>
      <c r="E132" s="29" t="s">
        <v>44</v>
      </c>
    </row>
    <row r="133" spans="1:5" ht="12.75">
      <c r="A133" s="30" t="s">
        <v>45</v>
      </c>
      <c r="E133" s="31" t="s">
        <v>179</v>
      </c>
    </row>
    <row r="134" spans="1:5" ht="51">
      <c r="A134" t="s">
        <v>47</v>
      </c>
      <c r="E134" s="29" t="s">
        <v>180</v>
      </c>
    </row>
    <row r="135" spans="1:18" ht="12.75" customHeight="1">
      <c r="A135" s="5" t="s">
        <v>35</v>
      </c>
      <c s="5"/>
      <c s="34" t="s">
        <v>63</v>
      </c>
      <c s="5"/>
      <c s="21" t="s">
        <v>181</v>
      </c>
      <c s="5"/>
      <c s="5"/>
      <c s="5"/>
      <c s="35">
        <f>0+Q135</f>
      </c>
      <c s="5"/>
      <c r="O135">
        <f>0+R135</f>
      </c>
      <c r="Q135">
        <f>0+I136+I140+I144</f>
      </c>
      <c>
        <f>0+O136+O140+O144</f>
      </c>
    </row>
    <row r="136" spans="1:16" ht="25.5">
      <c r="A136" s="19" t="s">
        <v>37</v>
      </c>
      <c s="23" t="s">
        <v>182</v>
      </c>
      <c s="23" t="s">
        <v>183</v>
      </c>
      <c s="19" t="s">
        <v>44</v>
      </c>
      <c s="24" t="s">
        <v>184</v>
      </c>
      <c s="25" t="s">
        <v>99</v>
      </c>
      <c s="26">
        <v>38.132</v>
      </c>
      <c s="27">
        <v>0</v>
      </c>
      <c s="27">
        <f>ROUND(ROUND(H136,2)*ROUND(G136,3),2)</f>
      </c>
      <c s="25" t="s">
        <v>42</v>
      </c>
      <c r="O136">
        <f>(I136*21)/100</f>
      </c>
      <c t="s">
        <v>13</v>
      </c>
    </row>
    <row r="137" spans="1:5" ht="12.75">
      <c r="A137" s="28" t="s">
        <v>43</v>
      </c>
      <c r="E137" s="29" t="s">
        <v>44</v>
      </c>
    </row>
    <row r="138" spans="1:5" ht="51">
      <c r="A138" s="30" t="s">
        <v>45</v>
      </c>
      <c r="E138" s="31" t="s">
        <v>185</v>
      </c>
    </row>
    <row r="139" spans="1:5" ht="216.75">
      <c r="A139" t="s">
        <v>47</v>
      </c>
      <c r="E139" s="29" t="s">
        <v>186</v>
      </c>
    </row>
    <row r="140" spans="1:16" ht="12.75">
      <c r="A140" s="19" t="s">
        <v>37</v>
      </c>
      <c s="23" t="s">
        <v>187</v>
      </c>
      <c s="23" t="s">
        <v>188</v>
      </c>
      <c s="19" t="s">
        <v>44</v>
      </c>
      <c s="24" t="s">
        <v>189</v>
      </c>
      <c s="25" t="s">
        <v>99</v>
      </c>
      <c s="26">
        <v>13.03</v>
      </c>
      <c s="27">
        <v>0</v>
      </c>
      <c s="27">
        <f>ROUND(ROUND(H140,2)*ROUND(G140,3),2)</f>
      </c>
      <c s="25" t="s">
        <v>42</v>
      </c>
      <c r="O140">
        <f>(I140*21)/100</f>
      </c>
      <c t="s">
        <v>13</v>
      </c>
    </row>
    <row r="141" spans="1:5" ht="12.75">
      <c r="A141" s="28" t="s">
        <v>43</v>
      </c>
      <c r="E141" s="29" t="s">
        <v>190</v>
      </c>
    </row>
    <row r="142" spans="1:5" ht="12.75">
      <c r="A142" s="30" t="s">
        <v>45</v>
      </c>
      <c r="E142" s="31" t="s">
        <v>191</v>
      </c>
    </row>
    <row r="143" spans="1:5" ht="38.25">
      <c r="A143" t="s">
        <v>47</v>
      </c>
      <c r="E143" s="29" t="s">
        <v>192</v>
      </c>
    </row>
    <row r="144" spans="1:16" ht="12.75">
      <c r="A144" s="19" t="s">
        <v>37</v>
      </c>
      <c s="23" t="s">
        <v>193</v>
      </c>
      <c s="23" t="s">
        <v>194</v>
      </c>
      <c s="19" t="s">
        <v>44</v>
      </c>
      <c s="24" t="s">
        <v>195</v>
      </c>
      <c s="25" t="s">
        <v>99</v>
      </c>
      <c s="26">
        <v>8.678</v>
      </c>
      <c s="27">
        <v>0</v>
      </c>
      <c s="27">
        <f>ROUND(ROUND(H144,2)*ROUND(G144,3),2)</f>
      </c>
      <c s="25" t="s">
        <v>42</v>
      </c>
      <c r="O144">
        <f>(I144*21)/100</f>
      </c>
      <c t="s">
        <v>13</v>
      </c>
    </row>
    <row r="145" spans="1:5" ht="12.75">
      <c r="A145" s="28" t="s">
        <v>43</v>
      </c>
      <c r="E145" s="29" t="s">
        <v>44</v>
      </c>
    </row>
    <row r="146" spans="1:5" ht="12.75">
      <c r="A146" s="30" t="s">
        <v>45</v>
      </c>
      <c r="E146" s="31" t="s">
        <v>196</v>
      </c>
    </row>
    <row r="147" spans="1:5" ht="140.25">
      <c r="A147" t="s">
        <v>47</v>
      </c>
      <c r="E147" s="29" t="s">
        <v>197</v>
      </c>
    </row>
    <row r="148" spans="1:18" ht="12.75" customHeight="1">
      <c r="A148" s="5" t="s">
        <v>35</v>
      </c>
      <c s="5"/>
      <c s="34" t="s">
        <v>30</v>
      </c>
      <c s="5"/>
      <c s="21" t="s">
        <v>198</v>
      </c>
      <c s="5"/>
      <c s="5"/>
      <c s="5"/>
      <c s="35">
        <f>0+Q148</f>
      </c>
      <c s="5"/>
      <c r="O148">
        <f>0+R148</f>
      </c>
      <c r="Q148">
        <f>0+I149+I153+I157+I161+I165+I169+I173+I177+I181+I185+I189+I193+I197+I201+I205+I209+I213+I217+I221+I225+I229+I233+I237+I241</f>
      </c>
      <c>
        <f>0+O149+O153+O157+O161+O165+O169+O173+O177+O181+O185+O189+O193+O197+O201+O205+O209+O213+O217+O221+O225+O229+O233+O237+O241</f>
      </c>
    </row>
    <row r="149" spans="1:16" ht="12.75">
      <c r="A149" s="19" t="s">
        <v>37</v>
      </c>
      <c s="23" t="s">
        <v>199</v>
      </c>
      <c s="23" t="s">
        <v>200</v>
      </c>
      <c s="19" t="s">
        <v>44</v>
      </c>
      <c s="24" t="s">
        <v>201</v>
      </c>
      <c s="25" t="s">
        <v>202</v>
      </c>
      <c s="26">
        <v>17.2</v>
      </c>
      <c s="27">
        <v>0</v>
      </c>
      <c s="27">
        <f>ROUND(ROUND(H149,2)*ROUND(G149,3),2)</f>
      </c>
      <c s="25" t="s">
        <v>42</v>
      </c>
      <c r="O149">
        <f>(I149*21)/100</f>
      </c>
      <c t="s">
        <v>13</v>
      </c>
    </row>
    <row r="150" spans="1:5" ht="12.75">
      <c r="A150" s="28" t="s">
        <v>43</v>
      </c>
      <c r="E150" s="29" t="s">
        <v>203</v>
      </c>
    </row>
    <row r="151" spans="1:5" ht="12.75">
      <c r="A151" s="30" t="s">
        <v>45</v>
      </c>
      <c r="E151" s="31" t="s">
        <v>204</v>
      </c>
    </row>
    <row r="152" spans="1:5" ht="38.25">
      <c r="A152" t="s">
        <v>47</v>
      </c>
      <c r="E152" s="29" t="s">
        <v>205</v>
      </c>
    </row>
    <row r="153" spans="1:16" ht="25.5">
      <c r="A153" s="19" t="s">
        <v>37</v>
      </c>
      <c s="23" t="s">
        <v>206</v>
      </c>
      <c s="23" t="s">
        <v>207</v>
      </c>
      <c s="19" t="s">
        <v>44</v>
      </c>
      <c s="24" t="s">
        <v>208</v>
      </c>
      <c s="25" t="s">
        <v>202</v>
      </c>
      <c s="26">
        <v>115.935</v>
      </c>
      <c s="27">
        <v>0</v>
      </c>
      <c s="27">
        <f>ROUND(ROUND(H153,2)*ROUND(G153,3),2)</f>
      </c>
      <c s="25" t="s">
        <v>42</v>
      </c>
      <c r="O153">
        <f>(I153*21)/100</f>
      </c>
      <c t="s">
        <v>13</v>
      </c>
    </row>
    <row r="154" spans="1:5" ht="12.75">
      <c r="A154" s="28" t="s">
        <v>43</v>
      </c>
      <c r="E154" s="29" t="s">
        <v>44</v>
      </c>
    </row>
    <row r="155" spans="1:5" ht="51">
      <c r="A155" s="30" t="s">
        <v>45</v>
      </c>
      <c r="E155" s="31" t="s">
        <v>209</v>
      </c>
    </row>
    <row r="156" spans="1:5" ht="140.25">
      <c r="A156" t="s">
        <v>47</v>
      </c>
      <c r="E156" s="29" t="s">
        <v>210</v>
      </c>
    </row>
    <row r="157" spans="1:16" ht="12.75">
      <c r="A157" s="19" t="s">
        <v>37</v>
      </c>
      <c s="23" t="s">
        <v>211</v>
      </c>
      <c s="23" t="s">
        <v>212</v>
      </c>
      <c s="19" t="s">
        <v>44</v>
      </c>
      <c s="24" t="s">
        <v>213</v>
      </c>
      <c s="25" t="s">
        <v>202</v>
      </c>
      <c s="26">
        <v>32</v>
      </c>
      <c s="27">
        <v>0</v>
      </c>
      <c s="27">
        <f>ROUND(ROUND(H157,2)*ROUND(G157,3),2)</f>
      </c>
      <c s="25" t="s">
        <v>42</v>
      </c>
      <c r="O157">
        <f>(I157*21)/100</f>
      </c>
      <c t="s">
        <v>13</v>
      </c>
    </row>
    <row r="158" spans="1:5" ht="12.75">
      <c r="A158" s="28" t="s">
        <v>43</v>
      </c>
      <c r="E158" s="29" t="s">
        <v>44</v>
      </c>
    </row>
    <row r="159" spans="1:5" ht="12.75">
      <c r="A159" s="30" t="s">
        <v>45</v>
      </c>
      <c r="E159" s="31" t="s">
        <v>214</v>
      </c>
    </row>
    <row r="160" spans="1:5" ht="114.75">
      <c r="A160" t="s">
        <v>47</v>
      </c>
      <c r="E160" s="29" t="s">
        <v>215</v>
      </c>
    </row>
    <row r="161" spans="1:16" ht="12.75">
      <c r="A161" s="19" t="s">
        <v>37</v>
      </c>
      <c s="23" t="s">
        <v>216</v>
      </c>
      <c s="23" t="s">
        <v>217</v>
      </c>
      <c s="19" t="s">
        <v>44</v>
      </c>
      <c s="24" t="s">
        <v>218</v>
      </c>
      <c s="25" t="s">
        <v>57</v>
      </c>
      <c s="26">
        <v>2</v>
      </c>
      <c s="27">
        <v>0</v>
      </c>
      <c s="27">
        <f>ROUND(ROUND(H161,2)*ROUND(G161,3),2)</f>
      </c>
      <c s="25" t="s">
        <v>42</v>
      </c>
      <c r="O161">
        <f>(I161*21)/100</f>
      </c>
      <c t="s">
        <v>13</v>
      </c>
    </row>
    <row r="162" spans="1:5" ht="12.75">
      <c r="A162" s="28" t="s">
        <v>43</v>
      </c>
      <c r="E162" s="29" t="s">
        <v>44</v>
      </c>
    </row>
    <row r="163" spans="1:5" ht="12.75">
      <c r="A163" s="30" t="s">
        <v>45</v>
      </c>
      <c r="E163" s="31" t="s">
        <v>44</v>
      </c>
    </row>
    <row r="164" spans="1:5" ht="38.25">
      <c r="A164" t="s">
        <v>47</v>
      </c>
      <c r="E164" s="29" t="s">
        <v>219</v>
      </c>
    </row>
    <row r="165" spans="1:16" ht="25.5">
      <c r="A165" s="19" t="s">
        <v>37</v>
      </c>
      <c s="23" t="s">
        <v>220</v>
      </c>
      <c s="23" t="s">
        <v>221</v>
      </c>
      <c s="19" t="s">
        <v>44</v>
      </c>
      <c s="24" t="s">
        <v>222</v>
      </c>
      <c s="25" t="s">
        <v>57</v>
      </c>
      <c s="26">
        <v>12</v>
      </c>
      <c s="27">
        <v>0</v>
      </c>
      <c s="27">
        <f>ROUND(ROUND(H165,2)*ROUND(G165,3),2)</f>
      </c>
      <c s="25" t="s">
        <v>42</v>
      </c>
      <c r="O165">
        <f>(I165*21)/100</f>
      </c>
      <c t="s">
        <v>13</v>
      </c>
    </row>
    <row r="166" spans="1:5" ht="12.75">
      <c r="A166" s="28" t="s">
        <v>43</v>
      </c>
      <c r="E166" s="29" t="s">
        <v>44</v>
      </c>
    </row>
    <row r="167" spans="1:5" ht="12.75">
      <c r="A167" s="30" t="s">
        <v>45</v>
      </c>
      <c r="E167" s="31" t="s">
        <v>223</v>
      </c>
    </row>
    <row r="168" spans="1:5" ht="51">
      <c r="A168" t="s">
        <v>47</v>
      </c>
      <c r="E168" s="29" t="s">
        <v>224</v>
      </c>
    </row>
    <row r="169" spans="1:16" ht="12.75">
      <c r="A169" s="19" t="s">
        <v>37</v>
      </c>
      <c s="23" t="s">
        <v>225</v>
      </c>
      <c s="23" t="s">
        <v>226</v>
      </c>
      <c s="19" t="s">
        <v>44</v>
      </c>
      <c s="24" t="s">
        <v>227</v>
      </c>
      <c s="25" t="s">
        <v>57</v>
      </c>
      <c s="26">
        <v>12</v>
      </c>
      <c s="27">
        <v>0</v>
      </c>
      <c s="27">
        <f>ROUND(ROUND(H169,2)*ROUND(G169,3),2)</f>
      </c>
      <c s="25" t="s">
        <v>42</v>
      </c>
      <c r="O169">
        <f>(I169*21)/100</f>
      </c>
      <c t="s">
        <v>13</v>
      </c>
    </row>
    <row r="170" spans="1:5" ht="12.75">
      <c r="A170" s="28" t="s">
        <v>43</v>
      </c>
      <c r="E170" s="29" t="s">
        <v>44</v>
      </c>
    </row>
    <row r="171" spans="1:5" ht="12.75">
      <c r="A171" s="30" t="s">
        <v>45</v>
      </c>
      <c r="E171" s="31" t="s">
        <v>223</v>
      </c>
    </row>
    <row r="172" spans="1:5" ht="38.25">
      <c r="A172" t="s">
        <v>47</v>
      </c>
      <c r="E172" s="29" t="s">
        <v>228</v>
      </c>
    </row>
    <row r="173" spans="1:16" ht="12.75">
      <c r="A173" s="19" t="s">
        <v>37</v>
      </c>
      <c s="23" t="s">
        <v>229</v>
      </c>
      <c s="23" t="s">
        <v>230</v>
      </c>
      <c s="19" t="s">
        <v>44</v>
      </c>
      <c s="24" t="s">
        <v>231</v>
      </c>
      <c s="25" t="s">
        <v>232</v>
      </c>
      <c s="26">
        <v>540</v>
      </c>
      <c s="27">
        <v>0</v>
      </c>
      <c s="27">
        <f>ROUND(ROUND(H173,2)*ROUND(G173,3),2)</f>
      </c>
      <c s="25" t="s">
        <v>42</v>
      </c>
      <c r="O173">
        <f>(I173*21)/100</f>
      </c>
      <c t="s">
        <v>13</v>
      </c>
    </row>
    <row r="174" spans="1:5" ht="12.75">
      <c r="A174" s="28" t="s">
        <v>43</v>
      </c>
      <c r="E174" s="29" t="s">
        <v>44</v>
      </c>
    </row>
    <row r="175" spans="1:5" ht="12.75">
      <c r="A175" s="30" t="s">
        <v>45</v>
      </c>
      <c r="E175" s="31" t="s">
        <v>233</v>
      </c>
    </row>
    <row r="176" spans="1:5" ht="25.5">
      <c r="A176" t="s">
        <v>47</v>
      </c>
      <c r="E176" s="29" t="s">
        <v>234</v>
      </c>
    </row>
    <row r="177" spans="1:16" ht="25.5">
      <c r="A177" s="19" t="s">
        <v>37</v>
      </c>
      <c s="23" t="s">
        <v>235</v>
      </c>
      <c s="23" t="s">
        <v>236</v>
      </c>
      <c s="19" t="s">
        <v>44</v>
      </c>
      <c s="24" t="s">
        <v>237</v>
      </c>
      <c s="25" t="s">
        <v>57</v>
      </c>
      <c s="26">
        <v>2</v>
      </c>
      <c s="27">
        <v>0</v>
      </c>
      <c s="27">
        <f>ROUND(ROUND(H177,2)*ROUND(G177,3),2)</f>
      </c>
      <c s="25" t="s">
        <v>42</v>
      </c>
      <c r="O177">
        <f>(I177*21)/100</f>
      </c>
      <c t="s">
        <v>13</v>
      </c>
    </row>
    <row r="178" spans="1:5" ht="12.75">
      <c r="A178" s="28" t="s">
        <v>43</v>
      </c>
      <c r="E178" s="29" t="s">
        <v>44</v>
      </c>
    </row>
    <row r="179" spans="1:5" ht="12.75">
      <c r="A179" s="30" t="s">
        <v>45</v>
      </c>
      <c r="E179" s="31" t="s">
        <v>238</v>
      </c>
    </row>
    <row r="180" spans="1:5" ht="25.5">
      <c r="A180" t="s">
        <v>47</v>
      </c>
      <c r="E180" s="29" t="s">
        <v>239</v>
      </c>
    </row>
    <row r="181" spans="1:16" ht="12.75">
      <c r="A181" s="19" t="s">
        <v>37</v>
      </c>
      <c s="23" t="s">
        <v>240</v>
      </c>
      <c s="23" t="s">
        <v>241</v>
      </c>
      <c s="19" t="s">
        <v>44</v>
      </c>
      <c s="24" t="s">
        <v>242</v>
      </c>
      <c s="25" t="s">
        <v>57</v>
      </c>
      <c s="26">
        <v>2</v>
      </c>
      <c s="27">
        <v>0</v>
      </c>
      <c s="27">
        <f>ROUND(ROUND(H181,2)*ROUND(G181,3),2)</f>
      </c>
      <c s="25" t="s">
        <v>42</v>
      </c>
      <c r="O181">
        <f>(I181*21)/100</f>
      </c>
      <c t="s">
        <v>13</v>
      </c>
    </row>
    <row r="182" spans="1:5" ht="12.75">
      <c r="A182" s="28" t="s">
        <v>43</v>
      </c>
      <c r="E182" s="29" t="s">
        <v>44</v>
      </c>
    </row>
    <row r="183" spans="1:5" ht="12.75">
      <c r="A183" s="30" t="s">
        <v>45</v>
      </c>
      <c r="E183" s="31" t="s">
        <v>243</v>
      </c>
    </row>
    <row r="184" spans="1:5" ht="76.5">
      <c r="A184" t="s">
        <v>47</v>
      </c>
      <c r="E184" s="29" t="s">
        <v>244</v>
      </c>
    </row>
    <row r="185" spans="1:16" ht="12.75">
      <c r="A185" s="19" t="s">
        <v>37</v>
      </c>
      <c s="23" t="s">
        <v>245</v>
      </c>
      <c s="23" t="s">
        <v>246</v>
      </c>
      <c s="19" t="s">
        <v>44</v>
      </c>
      <c s="24" t="s">
        <v>247</v>
      </c>
      <c s="25" t="s">
        <v>57</v>
      </c>
      <c s="26">
        <v>2</v>
      </c>
      <c s="27">
        <v>0</v>
      </c>
      <c s="27">
        <f>ROUND(ROUND(H185,2)*ROUND(G185,3),2)</f>
      </c>
      <c s="25" t="s">
        <v>42</v>
      </c>
      <c r="O185">
        <f>(I185*21)/100</f>
      </c>
      <c t="s">
        <v>13</v>
      </c>
    </row>
    <row r="186" spans="1:5" ht="12.75">
      <c r="A186" s="28" t="s">
        <v>43</v>
      </c>
      <c r="E186" s="29" t="s">
        <v>44</v>
      </c>
    </row>
    <row r="187" spans="1:5" ht="12.75">
      <c r="A187" s="30" t="s">
        <v>45</v>
      </c>
      <c r="E187" s="31" t="s">
        <v>243</v>
      </c>
    </row>
    <row r="188" spans="1:5" ht="25.5">
      <c r="A188" t="s">
        <v>47</v>
      </c>
      <c r="E188" s="29" t="s">
        <v>248</v>
      </c>
    </row>
    <row r="189" spans="1:16" ht="12.75">
      <c r="A189" s="19" t="s">
        <v>37</v>
      </c>
      <c s="23" t="s">
        <v>249</v>
      </c>
      <c s="23" t="s">
        <v>250</v>
      </c>
      <c s="19" t="s">
        <v>44</v>
      </c>
      <c s="24" t="s">
        <v>251</v>
      </c>
      <c s="25" t="s">
        <v>232</v>
      </c>
      <c s="26">
        <v>90</v>
      </c>
      <c s="27">
        <v>0</v>
      </c>
      <c s="27">
        <f>ROUND(ROUND(H189,2)*ROUND(G189,3),2)</f>
      </c>
      <c s="25" t="s">
        <v>42</v>
      </c>
      <c r="O189">
        <f>(I189*21)/100</f>
      </c>
      <c t="s">
        <v>13</v>
      </c>
    </row>
    <row r="190" spans="1:5" ht="12.75">
      <c r="A190" s="28" t="s">
        <v>43</v>
      </c>
      <c r="E190" s="29" t="s">
        <v>44</v>
      </c>
    </row>
    <row r="191" spans="1:5" ht="12.75">
      <c r="A191" s="30" t="s">
        <v>45</v>
      </c>
      <c r="E191" s="31" t="s">
        <v>252</v>
      </c>
    </row>
    <row r="192" spans="1:5" ht="25.5">
      <c r="A192" t="s">
        <v>47</v>
      </c>
      <c r="E192" s="29" t="s">
        <v>253</v>
      </c>
    </row>
    <row r="193" spans="1:16" ht="12.75">
      <c r="A193" s="19" t="s">
        <v>37</v>
      </c>
      <c s="23" t="s">
        <v>254</v>
      </c>
      <c s="23" t="s">
        <v>255</v>
      </c>
      <c s="19" t="s">
        <v>44</v>
      </c>
      <c s="24" t="s">
        <v>256</v>
      </c>
      <c s="25" t="s">
        <v>57</v>
      </c>
      <c s="26">
        <v>2</v>
      </c>
      <c s="27">
        <v>0</v>
      </c>
      <c s="27">
        <f>ROUND(ROUND(H193,2)*ROUND(G193,3),2)</f>
      </c>
      <c s="25" t="s">
        <v>42</v>
      </c>
      <c r="O193">
        <f>(I193*21)/100</f>
      </c>
      <c t="s">
        <v>13</v>
      </c>
    </row>
    <row r="194" spans="1:5" ht="12.75">
      <c r="A194" s="28" t="s">
        <v>43</v>
      </c>
      <c r="E194" s="29" t="s">
        <v>44</v>
      </c>
    </row>
    <row r="195" spans="1:5" ht="12.75">
      <c r="A195" s="30" t="s">
        <v>45</v>
      </c>
      <c r="E195" s="31" t="s">
        <v>257</v>
      </c>
    </row>
    <row r="196" spans="1:5" ht="76.5">
      <c r="A196" t="s">
        <v>47</v>
      </c>
      <c r="E196" s="29" t="s">
        <v>244</v>
      </c>
    </row>
    <row r="197" spans="1:16" ht="12.75">
      <c r="A197" s="19" t="s">
        <v>37</v>
      </c>
      <c s="23" t="s">
        <v>258</v>
      </c>
      <c s="23" t="s">
        <v>259</v>
      </c>
      <c s="19" t="s">
        <v>44</v>
      </c>
      <c s="24" t="s">
        <v>260</v>
      </c>
      <c s="25" t="s">
        <v>57</v>
      </c>
      <c s="26">
        <v>2</v>
      </c>
      <c s="27">
        <v>0</v>
      </c>
      <c s="27">
        <f>ROUND(ROUND(H197,2)*ROUND(G197,3),2)</f>
      </c>
      <c s="25" t="s">
        <v>42</v>
      </c>
      <c r="O197">
        <f>(I197*21)/100</f>
      </c>
      <c t="s">
        <v>13</v>
      </c>
    </row>
    <row r="198" spans="1:5" ht="12.75">
      <c r="A198" s="28" t="s">
        <v>43</v>
      </c>
      <c r="E198" s="29" t="s">
        <v>44</v>
      </c>
    </row>
    <row r="199" spans="1:5" ht="12.75">
      <c r="A199" s="30" t="s">
        <v>45</v>
      </c>
      <c r="E199" s="31" t="s">
        <v>257</v>
      </c>
    </row>
    <row r="200" spans="1:5" ht="25.5">
      <c r="A200" t="s">
        <v>47</v>
      </c>
      <c r="E200" s="29" t="s">
        <v>248</v>
      </c>
    </row>
    <row r="201" spans="1:16" ht="12.75">
      <c r="A201" s="19" t="s">
        <v>37</v>
      </c>
      <c s="23" t="s">
        <v>261</v>
      </c>
      <c s="23" t="s">
        <v>262</v>
      </c>
      <c s="19" t="s">
        <v>44</v>
      </c>
      <c s="24" t="s">
        <v>263</v>
      </c>
      <c s="25" t="s">
        <v>232</v>
      </c>
      <c s="26">
        <v>45</v>
      </c>
      <c s="27">
        <v>0</v>
      </c>
      <c s="27">
        <f>ROUND(ROUND(H201,2)*ROUND(G201,3),2)</f>
      </c>
      <c s="25" t="s">
        <v>42</v>
      </c>
      <c r="O201">
        <f>(I201*21)/100</f>
      </c>
      <c t="s">
        <v>13</v>
      </c>
    </row>
    <row r="202" spans="1:5" ht="12.75">
      <c r="A202" s="28" t="s">
        <v>43</v>
      </c>
      <c r="E202" s="29" t="s">
        <v>44</v>
      </c>
    </row>
    <row r="203" spans="1:5" ht="12.75">
      <c r="A203" s="30" t="s">
        <v>45</v>
      </c>
      <c r="E203" s="31" t="s">
        <v>264</v>
      </c>
    </row>
    <row r="204" spans="1:5" ht="25.5">
      <c r="A204" t="s">
        <v>47</v>
      </c>
      <c r="E204" s="29" t="s">
        <v>253</v>
      </c>
    </row>
    <row r="205" spans="1:16" ht="12.75">
      <c r="A205" s="19" t="s">
        <v>37</v>
      </c>
      <c s="23" t="s">
        <v>265</v>
      </c>
      <c s="23" t="s">
        <v>266</v>
      </c>
      <c s="19" t="s">
        <v>44</v>
      </c>
      <c s="24" t="s">
        <v>267</v>
      </c>
      <c s="25" t="s">
        <v>57</v>
      </c>
      <c s="26">
        <v>60</v>
      </c>
      <c s="27">
        <v>0</v>
      </c>
      <c s="27">
        <f>ROUND(ROUND(H205,2)*ROUND(G205,3),2)</f>
      </c>
      <c s="25" t="s">
        <v>42</v>
      </c>
      <c r="O205">
        <f>(I205*21)/100</f>
      </c>
      <c t="s">
        <v>13</v>
      </c>
    </row>
    <row r="206" spans="1:5" ht="12.75">
      <c r="A206" s="28" t="s">
        <v>43</v>
      </c>
      <c r="E206" s="29" t="s">
        <v>44</v>
      </c>
    </row>
    <row r="207" spans="1:5" ht="12.75">
      <c r="A207" s="30" t="s">
        <v>45</v>
      </c>
      <c r="E207" s="31" t="s">
        <v>268</v>
      </c>
    </row>
    <row r="208" spans="1:5" ht="63.75">
      <c r="A208" t="s">
        <v>47</v>
      </c>
      <c r="E208" s="29" t="s">
        <v>269</v>
      </c>
    </row>
    <row r="209" spans="1:16" ht="12.75">
      <c r="A209" s="19" t="s">
        <v>37</v>
      </c>
      <c s="23" t="s">
        <v>270</v>
      </c>
      <c s="23" t="s">
        <v>271</v>
      </c>
      <c s="19" t="s">
        <v>44</v>
      </c>
      <c s="24" t="s">
        <v>272</v>
      </c>
      <c s="25" t="s">
        <v>57</v>
      </c>
      <c s="26">
        <v>60</v>
      </c>
      <c s="27">
        <v>0</v>
      </c>
      <c s="27">
        <f>ROUND(ROUND(H209,2)*ROUND(G209,3),2)</f>
      </c>
      <c s="25" t="s">
        <v>42</v>
      </c>
      <c r="O209">
        <f>(I209*21)/100</f>
      </c>
      <c t="s">
        <v>13</v>
      </c>
    </row>
    <row r="210" spans="1:5" ht="12.75">
      <c r="A210" s="28" t="s">
        <v>43</v>
      </c>
      <c r="E210" s="29" t="s">
        <v>44</v>
      </c>
    </row>
    <row r="211" spans="1:5" ht="12.75">
      <c r="A211" s="30" t="s">
        <v>45</v>
      </c>
      <c r="E211" s="31" t="s">
        <v>268</v>
      </c>
    </row>
    <row r="212" spans="1:5" ht="25.5">
      <c r="A212" t="s">
        <v>47</v>
      </c>
      <c r="E212" s="29" t="s">
        <v>248</v>
      </c>
    </row>
    <row r="213" spans="1:16" ht="12.75">
      <c r="A213" s="19" t="s">
        <v>37</v>
      </c>
      <c s="23" t="s">
        <v>273</v>
      </c>
      <c s="23" t="s">
        <v>274</v>
      </c>
      <c s="19" t="s">
        <v>44</v>
      </c>
      <c s="24" t="s">
        <v>275</v>
      </c>
      <c s="25" t="s">
        <v>232</v>
      </c>
      <c s="26">
        <v>1350</v>
      </c>
      <c s="27">
        <v>0</v>
      </c>
      <c s="27">
        <f>ROUND(ROUND(H213,2)*ROUND(G213,3),2)</f>
      </c>
      <c s="25" t="s">
        <v>42</v>
      </c>
      <c r="O213">
        <f>(I213*21)/100</f>
      </c>
      <c t="s">
        <v>13</v>
      </c>
    </row>
    <row r="214" spans="1:5" ht="12.75">
      <c r="A214" s="28" t="s">
        <v>43</v>
      </c>
      <c r="E214" s="29" t="s">
        <v>44</v>
      </c>
    </row>
    <row r="215" spans="1:5" ht="12.75">
      <c r="A215" s="30" t="s">
        <v>45</v>
      </c>
      <c r="E215" s="31" t="s">
        <v>276</v>
      </c>
    </row>
    <row r="216" spans="1:5" ht="25.5">
      <c r="A216" t="s">
        <v>47</v>
      </c>
      <c r="E216" s="29" t="s">
        <v>253</v>
      </c>
    </row>
    <row r="217" spans="1:16" ht="12.75">
      <c r="A217" s="19" t="s">
        <v>37</v>
      </c>
      <c s="23" t="s">
        <v>277</v>
      </c>
      <c s="23" t="s">
        <v>278</v>
      </c>
      <c s="19" t="s">
        <v>44</v>
      </c>
      <c s="24" t="s">
        <v>279</v>
      </c>
      <c s="25" t="s">
        <v>202</v>
      </c>
      <c s="26">
        <v>10</v>
      </c>
      <c s="27">
        <v>0</v>
      </c>
      <c s="27">
        <f>ROUND(ROUND(H217,2)*ROUND(G217,3),2)</f>
      </c>
      <c s="25" t="s">
        <v>42</v>
      </c>
      <c r="O217">
        <f>(I217*21)/100</f>
      </c>
      <c t="s">
        <v>13</v>
      </c>
    </row>
    <row r="218" spans="1:5" ht="12.75">
      <c r="A218" s="28" t="s">
        <v>43</v>
      </c>
      <c r="E218" s="29" t="s">
        <v>44</v>
      </c>
    </row>
    <row r="219" spans="1:5" ht="12.75">
      <c r="A219" s="30" t="s">
        <v>45</v>
      </c>
      <c r="E219" s="31" t="s">
        <v>280</v>
      </c>
    </row>
    <row r="220" spans="1:5" ht="38.25">
      <c r="A220" t="s">
        <v>47</v>
      </c>
      <c r="E220" s="29" t="s">
        <v>281</v>
      </c>
    </row>
    <row r="221" spans="1:16" ht="12.75">
      <c r="A221" s="19" t="s">
        <v>37</v>
      </c>
      <c s="23" t="s">
        <v>282</v>
      </c>
      <c s="23" t="s">
        <v>283</v>
      </c>
      <c s="19" t="s">
        <v>44</v>
      </c>
      <c s="24" t="s">
        <v>284</v>
      </c>
      <c s="25" t="s">
        <v>202</v>
      </c>
      <c s="26">
        <v>68.531</v>
      </c>
      <c s="27">
        <v>0</v>
      </c>
      <c s="27">
        <f>ROUND(ROUND(H221,2)*ROUND(G221,3),2)</f>
      </c>
      <c s="25" t="s">
        <v>42</v>
      </c>
      <c r="O221">
        <f>(I221*21)/100</f>
      </c>
      <c t="s">
        <v>13</v>
      </c>
    </row>
    <row r="222" spans="1:5" ht="12.75">
      <c r="A222" s="28" t="s">
        <v>43</v>
      </c>
      <c r="E222" s="29" t="s">
        <v>44</v>
      </c>
    </row>
    <row r="223" spans="1:5" ht="51">
      <c r="A223" s="30" t="s">
        <v>45</v>
      </c>
      <c r="E223" s="31" t="s">
        <v>285</v>
      </c>
    </row>
    <row r="224" spans="1:5" ht="25.5">
      <c r="A224" t="s">
        <v>47</v>
      </c>
      <c r="E224" s="29" t="s">
        <v>286</v>
      </c>
    </row>
    <row r="225" spans="1:16" ht="12.75">
      <c r="A225" s="19" t="s">
        <v>37</v>
      </c>
      <c s="23" t="s">
        <v>287</v>
      </c>
      <c s="23" t="s">
        <v>288</v>
      </c>
      <c s="19" t="s">
        <v>44</v>
      </c>
      <c s="24" t="s">
        <v>289</v>
      </c>
      <c s="25" t="s">
        <v>202</v>
      </c>
      <c s="26">
        <v>51.431</v>
      </c>
      <c s="27">
        <v>0</v>
      </c>
      <c s="27">
        <f>ROUND(ROUND(H225,2)*ROUND(G225,3),2)</f>
      </c>
      <c s="25" t="s">
        <v>42</v>
      </c>
      <c r="O225">
        <f>(I225*21)/100</f>
      </c>
      <c t="s">
        <v>13</v>
      </c>
    </row>
    <row r="226" spans="1:5" ht="12.75">
      <c r="A226" s="28" t="s">
        <v>43</v>
      </c>
      <c r="E226" s="29" t="s">
        <v>44</v>
      </c>
    </row>
    <row r="227" spans="1:5" ht="51">
      <c r="A227" s="30" t="s">
        <v>45</v>
      </c>
      <c r="E227" s="31" t="s">
        <v>290</v>
      </c>
    </row>
    <row r="228" spans="1:5" ht="25.5">
      <c r="A228" t="s">
        <v>47</v>
      </c>
      <c r="E228" s="29" t="s">
        <v>286</v>
      </c>
    </row>
    <row r="229" spans="1:16" ht="12.75">
      <c r="A229" s="19" t="s">
        <v>37</v>
      </c>
      <c s="23" t="s">
        <v>291</v>
      </c>
      <c s="23" t="s">
        <v>292</v>
      </c>
      <c s="19" t="s">
        <v>44</v>
      </c>
      <c s="24" t="s">
        <v>293</v>
      </c>
      <c s="25" t="s">
        <v>202</v>
      </c>
      <c s="26">
        <v>68.531</v>
      </c>
      <c s="27">
        <v>0</v>
      </c>
      <c s="27">
        <f>ROUND(ROUND(H229,2)*ROUND(G229,3),2)</f>
      </c>
      <c s="25" t="s">
        <v>42</v>
      </c>
      <c r="O229">
        <f>(I229*21)/100</f>
      </c>
      <c t="s">
        <v>13</v>
      </c>
    </row>
    <row r="230" spans="1:5" ht="12.75">
      <c r="A230" s="28" t="s">
        <v>43</v>
      </c>
      <c r="E230" s="29" t="s">
        <v>44</v>
      </c>
    </row>
    <row r="231" spans="1:5" ht="51">
      <c r="A231" s="30" t="s">
        <v>45</v>
      </c>
      <c r="E231" s="31" t="s">
        <v>285</v>
      </c>
    </row>
    <row r="232" spans="1:5" ht="38.25">
      <c r="A232" t="s">
        <v>47</v>
      </c>
      <c r="E232" s="29" t="s">
        <v>294</v>
      </c>
    </row>
    <row r="233" spans="1:16" ht="12.75">
      <c r="A233" s="19" t="s">
        <v>37</v>
      </c>
      <c s="23" t="s">
        <v>295</v>
      </c>
      <c s="23" t="s">
        <v>296</v>
      </c>
      <c s="19" t="s">
        <v>44</v>
      </c>
      <c s="24" t="s">
        <v>297</v>
      </c>
      <c s="25" t="s">
        <v>71</v>
      </c>
      <c s="26">
        <v>3.982</v>
      </c>
      <c s="27">
        <v>0</v>
      </c>
      <c s="27">
        <f>ROUND(ROUND(H233,2)*ROUND(G233,3),2)</f>
      </c>
      <c s="25" t="s">
        <v>42</v>
      </c>
      <c r="O233">
        <f>(I233*21)/100</f>
      </c>
      <c t="s">
        <v>13</v>
      </c>
    </row>
    <row r="234" spans="1:5" ht="12.75">
      <c r="A234" s="28" t="s">
        <v>43</v>
      </c>
      <c r="E234" s="29" t="s">
        <v>44</v>
      </c>
    </row>
    <row r="235" spans="1:5" ht="12.75">
      <c r="A235" s="30" t="s">
        <v>45</v>
      </c>
      <c r="E235" s="31" t="s">
        <v>298</v>
      </c>
    </row>
    <row r="236" spans="1:5" ht="76.5">
      <c r="A236" t="s">
        <v>47</v>
      </c>
      <c r="E236" s="29" t="s">
        <v>299</v>
      </c>
    </row>
    <row r="237" spans="1:16" ht="12.75">
      <c r="A237" s="19" t="s">
        <v>37</v>
      </c>
      <c s="23" t="s">
        <v>300</v>
      </c>
      <c s="23" t="s">
        <v>301</v>
      </c>
      <c s="19" t="s">
        <v>44</v>
      </c>
      <c s="24" t="s">
        <v>302</v>
      </c>
      <c s="25" t="s">
        <v>71</v>
      </c>
      <c s="26">
        <v>0.849</v>
      </c>
      <c s="27">
        <v>0</v>
      </c>
      <c s="27">
        <f>ROUND(ROUND(H237,2)*ROUND(G237,3),2)</f>
      </c>
      <c s="25" t="s">
        <v>42</v>
      </c>
      <c r="O237">
        <f>(I237*21)/100</f>
      </c>
      <c t="s">
        <v>13</v>
      </c>
    </row>
    <row r="238" spans="1:5" ht="12.75">
      <c r="A238" s="28" t="s">
        <v>43</v>
      </c>
      <c r="E238" s="29" t="s">
        <v>44</v>
      </c>
    </row>
    <row r="239" spans="1:5" ht="12.75">
      <c r="A239" s="30" t="s">
        <v>45</v>
      </c>
      <c r="E239" s="31" t="s">
        <v>303</v>
      </c>
    </row>
    <row r="240" spans="1:5" ht="89.25">
      <c r="A240" t="s">
        <v>47</v>
      </c>
      <c r="E240" s="29" t="s">
        <v>304</v>
      </c>
    </row>
    <row r="241" spans="1:16" ht="12.75">
      <c r="A241" s="19" t="s">
        <v>37</v>
      </c>
      <c s="23" t="s">
        <v>305</v>
      </c>
      <c s="23" t="s">
        <v>306</v>
      </c>
      <c s="19" t="s">
        <v>44</v>
      </c>
      <c s="24" t="s">
        <v>307</v>
      </c>
      <c s="25" t="s">
        <v>99</v>
      </c>
      <c s="26">
        <v>4.718</v>
      </c>
      <c s="27">
        <v>0</v>
      </c>
      <c s="27">
        <f>ROUND(ROUND(H241,2)*ROUND(G241,3),2)</f>
      </c>
      <c s="25" t="s">
        <v>42</v>
      </c>
      <c r="O241">
        <f>(I241*21)/100</f>
      </c>
      <c t="s">
        <v>13</v>
      </c>
    </row>
    <row r="242" spans="1:5" ht="12.75">
      <c r="A242" s="28" t="s">
        <v>43</v>
      </c>
      <c r="E242" s="29" t="s">
        <v>44</v>
      </c>
    </row>
    <row r="243" spans="1:5" ht="12.75">
      <c r="A243" s="30" t="s">
        <v>45</v>
      </c>
      <c r="E243" s="31" t="s">
        <v>308</v>
      </c>
    </row>
    <row r="244" spans="1:5" ht="89.25">
      <c r="A244" t="s">
        <v>47</v>
      </c>
      <c r="E244" s="29" t="s">
        <v>304</v>
      </c>
    </row>
  </sheetData>
  <mergeCells count="12">
    <mergeCell ref="C3:D3"/>
    <mergeCell ref="F3:G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